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mc:AlternateContent xmlns:mc="http://schemas.openxmlformats.org/markup-compatibility/2006">
    <mc:Choice Requires="x15">
      <x15ac:absPath xmlns:x15ac="http://schemas.microsoft.com/office/spreadsheetml/2010/11/ac" url="O:\ORMI\Podklady pro VZ\Zakázky OT\2024\Oprava 3 ulic\Pod Hůrkou\Pod Hůrkou 2024\"/>
    </mc:Choice>
  </mc:AlternateContent>
  <xr:revisionPtr revIDLastSave="0" documentId="13_ncr:1_{043CC7C3-4548-4D16-A5CA-B6E0FA9A7CE8}" xr6:coauthVersionLast="47" xr6:coauthVersionMax="47" xr10:uidLastSave="{00000000-0000-0000-0000-000000000000}"/>
  <bookViews>
    <workbookView xWindow="-120" yWindow="-120" windowWidth="29040" windowHeight="15720" xr2:uid="{00000000-000D-0000-FFFF-FFFF00000000}"/>
  </bookViews>
  <sheets>
    <sheet name="101_101" sheetId="1" r:id="rId1"/>
  </sheets>
  <definedNames>
    <definedName name="_xlnm._FilterDatabase" localSheetId="0" hidden="1">'101_101'!$C$1:$C$170</definedName>
  </definedName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7" i="1" l="1"/>
  <c r="N167" i="1" s="1"/>
  <c r="H163" i="1"/>
  <c r="N163" i="1" s="1"/>
  <c r="H159" i="1"/>
  <c r="N159" i="1" s="1"/>
  <c r="H155" i="1"/>
  <c r="N155" i="1" s="1"/>
  <c r="H151" i="1"/>
  <c r="N151" i="1" s="1"/>
  <c r="H147" i="1"/>
  <c r="N147" i="1" s="1"/>
  <c r="H143" i="1"/>
  <c r="N143" i="1" s="1"/>
  <c r="H139" i="1"/>
  <c r="H134" i="1"/>
  <c r="N134" i="1" s="1"/>
  <c r="H130" i="1"/>
  <c r="N130" i="1" s="1"/>
  <c r="H126" i="1"/>
  <c r="N126" i="1" s="1"/>
  <c r="H122" i="1"/>
  <c r="H117" i="1"/>
  <c r="N117" i="1" s="1"/>
  <c r="Q116" i="1" s="1"/>
  <c r="N116" i="1" s="1"/>
  <c r="H112" i="1"/>
  <c r="N112" i="1" s="1"/>
  <c r="H108" i="1"/>
  <c r="N108" i="1" s="1"/>
  <c r="H104" i="1"/>
  <c r="N104" i="1" s="1"/>
  <c r="H100" i="1"/>
  <c r="N100" i="1" s="1"/>
  <c r="H96" i="1"/>
  <c r="N96" i="1" s="1"/>
  <c r="H92" i="1"/>
  <c r="N92" i="1" s="1"/>
  <c r="H88" i="1"/>
  <c r="N88" i="1" s="1"/>
  <c r="H84" i="1"/>
  <c r="N84" i="1" s="1"/>
  <c r="H80" i="1"/>
  <c r="N80" i="1" s="1"/>
  <c r="H76" i="1"/>
  <c r="N76" i="1" s="1"/>
  <c r="H71" i="1"/>
  <c r="N71" i="1" s="1"/>
  <c r="H67" i="1"/>
  <c r="N67" i="1" s="1"/>
  <c r="H63" i="1"/>
  <c r="N63" i="1" s="1"/>
  <c r="H59" i="1"/>
  <c r="N59" i="1" s="1"/>
  <c r="H55" i="1"/>
  <c r="N55" i="1" s="1"/>
  <c r="H51" i="1"/>
  <c r="N51" i="1" s="1"/>
  <c r="H47" i="1"/>
  <c r="N47" i="1" s="1"/>
  <c r="H43" i="1"/>
  <c r="N43" i="1" s="1"/>
  <c r="H39" i="1"/>
  <c r="H34" i="1"/>
  <c r="N34" i="1" s="1"/>
  <c r="H30" i="1"/>
  <c r="N30" i="1" s="1"/>
  <c r="H26" i="1"/>
  <c r="N26" i="1" s="1"/>
  <c r="H22" i="1"/>
  <c r="N22" i="1" s="1"/>
  <c r="H18" i="1"/>
  <c r="N18" i="1" s="1"/>
  <c r="H14" i="1"/>
  <c r="N14" i="1" s="1"/>
  <c r="H10" i="1"/>
  <c r="N10" i="1" s="1"/>
  <c r="P138" i="1" l="1"/>
  <c r="H138" i="1" s="1"/>
  <c r="P121" i="1"/>
  <c r="H121" i="1" s="1"/>
  <c r="Q9" i="1"/>
  <c r="N9" i="1" s="1"/>
  <c r="Q75" i="1"/>
  <c r="N75" i="1" s="1"/>
  <c r="P116" i="1"/>
  <c r="H116" i="1" s="1"/>
  <c r="P38" i="1"/>
  <c r="H38" i="1" s="1"/>
  <c r="P9" i="1"/>
  <c r="H9" i="1" s="1"/>
  <c r="P75" i="1"/>
  <c r="H75" i="1" s="1"/>
  <c r="N39" i="1"/>
  <c r="Q38" i="1" s="1"/>
  <c r="N38" i="1" s="1"/>
  <c r="N122" i="1"/>
  <c r="Q121" i="1" s="1"/>
  <c r="N121" i="1" s="1"/>
  <c r="N139" i="1"/>
  <c r="Q138" i="1" s="1"/>
  <c r="N138" i="1" s="1"/>
  <c r="N2" i="1" l="1"/>
  <c r="H3" i="1"/>
  <c r="I3" i="1" s="1"/>
</calcChain>
</file>

<file path=xl/sharedStrings.xml><?xml version="1.0" encoding="utf-8"?>
<sst xmlns="http://schemas.openxmlformats.org/spreadsheetml/2006/main" count="568" uniqueCount="219">
  <si>
    <t>ASPE10</t>
  </si>
  <si>
    <t>S</t>
  </si>
  <si>
    <t>Soupis prací objektu</t>
  </si>
  <si>
    <t xml:space="preserve">Stavba: </t>
  </si>
  <si>
    <t>CL2024-04-01</t>
  </si>
  <si>
    <t>Rekonstrukce ul. Pod Hůrkou, Česká Lípa</t>
  </si>
  <si>
    <t>O</t>
  </si>
  <si>
    <t>Objekt:</t>
  </si>
  <si>
    <t>101</t>
  </si>
  <si>
    <t>Komunikace</t>
  </si>
  <si>
    <t>O1</t>
  </si>
  <si>
    <t>Rozpočet:</t>
  </si>
  <si>
    <t>0,00</t>
  </si>
  <si>
    <t>15,00</t>
  </si>
  <si>
    <t>21,00</t>
  </si>
  <si>
    <t>3</t>
  </si>
  <si>
    <t>2</t>
  </si>
  <si>
    <t>Rekonstrukce komunikace</t>
  </si>
  <si>
    <t>Typ</t>
  </si>
  <si>
    <t>0</t>
  </si>
  <si>
    <t>Poř. číslo</t>
  </si>
  <si>
    <t>1</t>
  </si>
  <si>
    <t>Kód položky</t>
  </si>
  <si>
    <t>Název položky</t>
  </si>
  <si>
    <t>4</t>
  </si>
  <si>
    <t>MJ</t>
  </si>
  <si>
    <t>5</t>
  </si>
  <si>
    <t>Množství</t>
  </si>
  <si>
    <t>6</t>
  </si>
  <si>
    <t>Jednotková cena</t>
  </si>
  <si>
    <t>Jednotková</t>
  </si>
  <si>
    <t>9</t>
  </si>
  <si>
    <t>Celkem</t>
  </si>
  <si>
    <t>10</t>
  </si>
  <si>
    <t>SD</t>
  </si>
  <si>
    <t>Všeobecné konstrukce a práce</t>
  </si>
  <si>
    <t>P</t>
  </si>
  <si>
    <t>015111</t>
  </si>
  <si>
    <t/>
  </si>
  <si>
    <t>POPLATKY ZA LIKVIDACI ODPADŮ NEKONTAMINOVANÝCH - 17 05 04  VYTĚŽENÉ ZEMINY A HORNINY -  I. TŘÍDA TĚŽITELNOSTI</t>
  </si>
  <si>
    <t>T</t>
  </si>
  <si>
    <t>PP</t>
  </si>
  <si>
    <t>VV</t>
  </si>
  <si>
    <t>zemina a kamení: 
(43,624+309,722)*2=706,692 [A]</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</si>
  <si>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</si>
  <si>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</si>
  <si>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</si>
  <si>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POPLATKY ZA LIKVIDACI ODPADŮ NEKONTAMINOVANÝCH - 17 01 01  BETON Z DEMOLIC OBJEKTŮ, ZÁKLADŮ TV</t>
  </si>
  <si>
    <t>podkadní beton</t>
  </si>
  <si>
    <t>(42,75+17,24)*2,2=131,978 [A]</t>
  </si>
  <si>
    <t>015670</t>
  </si>
  <si>
    <t>POPLATKY ZA LIKVIDACI ODPADŮ NEBEZPEČNÝCH - 17 01 06*  KONTAMINOVANÁ STAVEBNÍ SUŤ A BETONY Z DEMOLIC</t>
  </si>
  <si>
    <t>litý asfalt</t>
  </si>
  <si>
    <t>14,25*2,5=35,625 [A]</t>
  </si>
  <si>
    <t>02911</t>
  </si>
  <si>
    <t>OSTATNÍ POŽADAVKY - GEODETICKÉ ZAMĚŘENÍ</t>
  </si>
  <si>
    <t>SOUB.</t>
  </si>
  <si>
    <t>vytyčení sítí  a skutečné zaměření</t>
  </si>
  <si>
    <t>zahrnuje veškeré náklady spojené s objednatelem požadovanými pracemi</t>
  </si>
  <si>
    <t>02944</t>
  </si>
  <si>
    <t>OSTAT POŽADAVKY - DOKUMENTACE SKUTEČ PROVEDENÍ V DIGIT FORMĚ</t>
  </si>
  <si>
    <t>KPL</t>
  </si>
  <si>
    <t>Položka zahrnuje:  
- veškeré náklady spojené s objednatelem požadovanými pracemi  
Položka nezahrnuje:  
- x</t>
  </si>
  <si>
    <t>03100</t>
  </si>
  <si>
    <t>ZAŘÍZENÍ STAVENIŠTĚ - ZŘÍZENÍ, PROVOZ, DEMONTÁŽ</t>
  </si>
  <si>
    <t>zahrnuje objednatelem povolené náklady na pořízení (event. pronájem), provozování, udržování a likvidaci zhotovitelova zařízení</t>
  </si>
  <si>
    <t>7</t>
  </si>
  <si>
    <t>03730</t>
  </si>
  <si>
    <t>POMOC PRÁCE ZAJIŠŤ NEBO ZŘÍZ OCHRANU INŽENÝRSKÝCH SÍTÍ</t>
  </si>
  <si>
    <t>Položka zahrnuje:  
- objednatelem povolené náklady na požadovaná zařízení zhotovitele  
Položka nezahrnuje:  
- x</t>
  </si>
  <si>
    <t>Zemní práce</t>
  </si>
  <si>
    <t>8</t>
  </si>
  <si>
    <t>113138</t>
  </si>
  <si>
    <t>ODSTRANĚNÍ KRYTU ZPEVNĚNÝCH PLOCH S ASFALT POJIVEM, ODVOZ DO 20KM</t>
  </si>
  <si>
    <t>M3</t>
  </si>
  <si>
    <t>odstranění litého asfaltu</t>
  </si>
  <si>
    <t>285*0,05=14,250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</si>
  <si>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</si>
  <si>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113148</t>
  </si>
  <si>
    <t>ODSTRANĚNÍ KRYTU ZPEVNĚNÝCH PLOCH S CEMENT POJIVEM, ODVOZ DO 20KM</t>
  </si>
  <si>
    <t>odstranění podkladního betonu</t>
  </si>
  <si>
    <t>285*0,15=42,750 [A]</t>
  </si>
  <si>
    <t>11318</t>
  </si>
  <si>
    <t>ODSTRANĚNÍ KRYTU ZPEVNĚNÝCH PLOCH Z DLAŽDIC</t>
  </si>
  <si>
    <t>velkoformátová dlažba: 
172,4*0,1=17,240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</si>
  <si>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</si>
  <si>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t>
  </si>
  <si>
    <t>11332</t>
  </si>
  <si>
    <t>ODSTRANĚNÍ PODKLADŮ ZPEVNĚNÝCH PLOCH Z KAMENIVA NESTMELENÉHO</t>
  </si>
  <si>
    <t>597,7*0,26=155,402 [A] 
285*0,36=102,600 [B] 
172,4*0,3=51,720 [C] 
Celkem: A+B+C=309,722 [D]</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</si>
  <si>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</si>
  <si>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12</t>
  </si>
  <si>
    <t>11351</t>
  </si>
  <si>
    <t>ODSTRANĚNÍ ZÁHONOVÝCH OBRUBNÍKŮ</t>
  </si>
  <si>
    <t>M</t>
  </si>
  <si>
    <t>převezena na skládku určenou investorem</t>
  </si>
  <si>
    <t>13</t>
  </si>
  <si>
    <t>11352</t>
  </si>
  <si>
    <t>ODSTRANĚNÍ CHODNÍKOVÝCH A SILNIČNÍCH OBRUBNÍKŮ BETONOVÝCH</t>
  </si>
  <si>
    <t>14</t>
  </si>
  <si>
    <t>11372</t>
  </si>
  <si>
    <t>FRÉZOVÁNÍ ZPEVNĚNÝCH PLOCH ASFALTOVÝCH</t>
  </si>
  <si>
    <t>včetně  recyklace</t>
  </si>
  <si>
    <t>597,7*0,15=89,655 [A]</t>
  </si>
  <si>
    <t>15</t>
  </si>
  <si>
    <t>12273</t>
  </si>
  <si>
    <t>ODKOPÁVKY A PROKOPÁVKY OBECNÉ TŘ. I</t>
  </si>
  <si>
    <t>106,4*0,41=43,624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</si>
  <si>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</si>
  <si>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16</t>
  </si>
  <si>
    <t>18110</t>
  </si>
  <si>
    <t>ÚPRAVA PLÁNĚ SE ZHUTNĚNÍM V HORNINĚ TŘ. I</t>
  </si>
  <si>
    <t>M2</t>
  </si>
  <si>
    <t>788,6+288,2+61,1+12,5+11,1=1 161,500 [A]</t>
  </si>
  <si>
    <t>Položka zahrnuje:  
- úpravu pláně včetně vyrovnání výškových rozdílů. Míru zhutnění určuje projekt.  
Položka nezahrnuje:  
- x</t>
  </si>
  <si>
    <t>17</t>
  </si>
  <si>
    <t>56143G</t>
  </si>
  <si>
    <t>SMĚSI Z KAMENIVA STMELENÉ CEMENTEM  SC C 8/10 TL. DO 150MM</t>
  </si>
  <si>
    <t>tl. 120mm</t>
  </si>
  <si>
    <t>chodník: 288,2+11,1+12,5=311,800 [A] 
vjezdy: 61,6=61,600 [B] 
Celkem: A+B=373,400 [C]</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</si>
  <si>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</si>
  <si>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18</t>
  </si>
  <si>
    <t>56333</t>
  </si>
  <si>
    <t>VOZOVKOVÉ VRSTVY ZE ŠTĚRKODRTI TL. DO 150MM</t>
  </si>
  <si>
    <t>chodník: 288,2+12,5+11,1=311,800 [D] 
vjezdy: 61,1=61,100 [C] 
komunikace: 2*788,6=1 577,200 [A] 
Celkem: D+C+A=1 950,100 [E]</t>
  </si>
  <si>
    <t>Položka zahrnuje:  
- dodání kameniva předepsané kvality a zrnitosti  
- rozprostření a zhutnění vrstvy v předepsané tloušťce  
- zřízení vrstvy bez rozlišení šířky, pokládání vrstvy po etapách  
Položka nezahrnuje:  
- postřiky, nátěry</t>
  </si>
  <si>
    <t>19</t>
  </si>
  <si>
    <t>572123</t>
  </si>
  <si>
    <t>INFILTRAČNÍ POSTŘIK Z EMULZE DO 1,0KG/M2</t>
  </si>
  <si>
    <t>SPI 0,7kg/m3</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</si>
  <si>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</si>
  <si>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20</t>
  </si>
  <si>
    <t>572213</t>
  </si>
  <si>
    <t>SPOJOVACÍ POSTŘIK Z EMULZE DO 0,5KG/M2</t>
  </si>
  <si>
    <t>0,3 kg/m2</t>
  </si>
  <si>
    <t>21</t>
  </si>
  <si>
    <t>574A34</t>
  </si>
  <si>
    <t>ASFALTOVÝ BETON PRO OBRUSNÉ VRSTVY ACO 11+, 11S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</si>
  <si>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</si>
  <si>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22</t>
  </si>
  <si>
    <t>574E46</t>
  </si>
  <si>
    <t>ASFALTOVÝ BETON PRO PODKLADNÍ VRSTVY ACP 16+, 16S TL. 50MM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</si>
  <si>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</si>
  <si>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23</t>
  </si>
  <si>
    <t>582611</t>
  </si>
  <si>
    <t>KRYTY Z BETON DLAŽDIC SE ZÁMKEM ŠEDÝCH TL 60MM DO LOŽE Z KAM</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</si>
  <si>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</si>
  <si>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24</t>
  </si>
  <si>
    <t>582615</t>
  </si>
  <si>
    <t>KRYTY Z BETON DLAŽDIC SE ZÁMKEM BAREV TL 80MM DO LOŽE Z KAM</t>
  </si>
  <si>
    <t>25</t>
  </si>
  <si>
    <t>58261A</t>
  </si>
  <si>
    <t>KRYTY Z BETON DLAŽDIC SE ZÁMKEM BAREV RELIÉF TL 60MM DO LOŽE Z KAM</t>
  </si>
  <si>
    <t>26</t>
  </si>
  <si>
    <t>58262B</t>
  </si>
  <si>
    <t>KRYTY Z BETON DLAŽDIC SE ZÁMKEM BAREV RELIÉF TL 80MM DO LOŽE Z MC</t>
  </si>
  <si>
    <t>Přidružená stavební výroba</t>
  </si>
  <si>
    <t>27</t>
  </si>
  <si>
    <t>711117</t>
  </si>
  <si>
    <t>IZOLACE BĚŽNÝCH KONSTRUKCÍ PROTI ZEMNÍ VLHKOSTI Z PE FÓLIÍ</t>
  </si>
  <si>
    <t>nopová folie podél staveb: 
49,8=49,800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</si>
  <si>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</si>
  <si>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Potrubí</t>
  </si>
  <si>
    <t>28</t>
  </si>
  <si>
    <t>87433</t>
  </si>
  <si>
    <t>POTRUBÍ Z TRUB PLASTOVÝCH ODPADNÍCH DN DO 150MM</t>
  </si>
  <si>
    <t>přípojky vpustí: 
6*5=30,000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</si>
  <si>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</si>
  <si>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29</t>
  </si>
  <si>
    <t>89921</t>
  </si>
  <si>
    <t>VÝŠKOVÁ ÚPRAVA POKLOPŮ</t>
  </si>
  <si>
    <t>KUS</t>
  </si>
  <si>
    <t>- položka výškové úpravy zahrnuje všechny nutné práce a materiály pro zvýšení nebo snížení zařízení (včetně nutné úpravy stávajícího povrchu vozovky nebo chodníku).</t>
  </si>
  <si>
    <t>30</t>
  </si>
  <si>
    <t>89922</t>
  </si>
  <si>
    <t>VÝŠKOVÁ ÚPRAVA MŘÍŽÍ</t>
  </si>
  <si>
    <t>Položka zahrnuje:  
- všechny nutné práce a materiály pro zvýšení nebo snížení zařízení (včetně nutné úpravy stávajícího povrchu vozovky nebo chodníku)  
Položka nezahrnuje:  
- x</t>
  </si>
  <si>
    <t>31</t>
  </si>
  <si>
    <t>89923</t>
  </si>
  <si>
    <t>VÝŠKOVÁ ÚPRAVA KRYCÍCH HRNCŮ</t>
  </si>
  <si>
    <t>Ostatní konstrukce a práce</t>
  </si>
  <si>
    <t>32</t>
  </si>
  <si>
    <t>914161</t>
  </si>
  <si>
    <t>DOPRAVNÍ ZNAČKY ZÁKLADNÍ VELIKOSTI HLINÍKOVÉ FÓLIE TŘ 1 - DODÁVKA A MONTÁŽ</t>
  </si>
  <si>
    <t>Položka zahrnuje:  
- dodávku a montáž značek v požadovaném provedení  
Položka nezahrnuje:  
- x</t>
  </si>
  <si>
    <t>33</t>
  </si>
  <si>
    <t>915111</t>
  </si>
  <si>
    <t>VODOROVNÉ DOPRAVNÍ ZNAČENÍ BARVOU HLADKÉ - DODÁVKA A POKLÁDKA</t>
  </si>
  <si>
    <t>0,125*49+7,5+1=14,625 [A]</t>
  </si>
  <si>
    <t>Položka zahrnuje:  
- dodání a pokládku nátěrového materiálu  
- předznačení a reflexní úpravu  
Položka nezahrnuje:  
- x  
Způsob měření:  
- měří se pouze natíraná plocha</t>
  </si>
  <si>
    <t>34</t>
  </si>
  <si>
    <t>917211</t>
  </si>
  <si>
    <t>ZÁHONOVÉ OBRUBY Z BETONOVÝCH OBRUBNÍKŮ ŠÍŘ 50MM</t>
  </si>
  <si>
    <t>Položka zahrnuje:  
dodání a pokládku betonových obrubníků o rozměrech předepsaných zadávací dokumentací  
betonové lože i boční betonovou opěrku.</t>
  </si>
  <si>
    <t>35</t>
  </si>
  <si>
    <t>917223</t>
  </si>
  <si>
    <t>SILNIČNÍ A CHODNÍKOVÉ OBRUBY Z BETONOVÝCH OBRUBNÍKŮ ŠÍŘ 100MM</t>
  </si>
  <si>
    <t>Položka zahrnuje:  
- dodání a pokládku betonových obrubníků o rozměrech předepsaných zadávací dokumentací  
- betonové lože i boční betonovou opěrku  
Položka nezahrnuje:  
- x</t>
  </si>
  <si>
    <t>36</t>
  </si>
  <si>
    <t>917224</t>
  </si>
  <si>
    <t>SILNIČNÍ A CHODNÍKOVÉ OBRUBY Z BETONOVÝCH OBRUBNÍKŮ ŠÍŘ 150MM</t>
  </si>
  <si>
    <t>37</t>
  </si>
  <si>
    <t>919111</t>
  </si>
  <si>
    <t>ŘEZÁNÍ ASFALTOVÉHO KRYTU VOZOVEK TL DO 50MM</t>
  </si>
  <si>
    <t>Položka zahrnuje:  
- řezání vozovkové vrstvy v předepsané tloušťce  
- spotřeba vody  
Položka nezahrnuje:  
- x</t>
  </si>
  <si>
    <t>38</t>
  </si>
  <si>
    <t>931324</t>
  </si>
  <si>
    <t>TĚSNĚNÍ DILATAČ SPAR ASF ZÁLIVKOU MODIFIK PRŮŘ DO 400MM2</t>
  </si>
  <si>
    <t>198,1+28,5=226,600 [A]</t>
  </si>
  <si>
    <t>položka zahrnuje dodávku a osazení předepsaného materiálu, očištění ploch spáry před úpravou, očištění okolí spáry po úpravě  
nezahrnuje těsnící profil</t>
  </si>
  <si>
    <t>39</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</si>
  <si>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</si>
  <si>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</si>
  <si>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</si>
  <si>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cenová soustava</t>
  </si>
  <si>
    <t>2024 OTSKP</t>
  </si>
  <si>
    <t>objekt číslo</t>
  </si>
  <si>
    <t>cena bez DPH 21%</t>
  </si>
  <si>
    <t>cena s DPH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</si>
</sst>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8" x14ac:knownFonts="1">
    <font>
      <sz val="10"/>
      <name val="Arial"/>
    </font>
    <font>
      <b/>
      <sz val="16"/>
      <color rgb="FF000000"/>
      <name val="Arial"/>
    </font>
    <font>
      <b/>
      <sz val="11"/>
      <name val="Arial"/>
    </font>
    <font>
      <sz val="10"/>
      <color rgb="FFFFFFFF"/>
      <name val="Arial"/>
    </font>
    <font>
      <b/>
      <sz val="10"/>
      <name val="Arial"/>
    </font>
    <font>
      <i/>
      <sz val="10"/>
      <name val="Arial"/>
    </font>
    <font>
      <sz val="10"/>
      <name val="Arial"/>
    </font>
    <font>
      <sz val="10"/>
      <color theme="0"/>
      <name val="Arial"/>
      <family val="2"/>
      <charset val="238"/>
    </font>
  </fonts>
  <fills count="7">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theme="9" tint="-0.249977111117893"/>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3">
    <xf numFmtId="0" fontId="0" fillId="0" borderId="0" xfId="0"/>
    <xf numFmtId="0" fontId="3" fillId="3" borderId="1" xfId="6" applyFont="1" applyFill="1" applyBorder="1" applyAlignment="1">
      <alignment horizontal="center" vertical="center" wrapText="1"/>
    </xf>
    <xf numFmtId="0" fontId="0" fillId="2" borderId="3" xfId="6" applyFont="1" applyFill="1" applyBorder="1"/>
    <xf numFmtId="0" fontId="0" fillId="2" borderId="0" xfId="6" applyFont="1" applyFill="1"/>
    <xf numFmtId="0" fontId="1" fillId="2" borderId="0" xfId="6" applyFont="1" applyFill="1" applyAlignment="1">
      <alignment horizontal="center" vertical="center"/>
    </xf>
    <xf numFmtId="0" fontId="0" fillId="2" borderId="1" xfId="6" applyFont="1" applyFill="1" applyBorder="1" applyAlignment="1">
      <alignment horizontal="center"/>
    </xf>
    <xf numFmtId="0" fontId="0" fillId="2" borderId="2" xfId="6" applyFont="1" applyFill="1" applyBorder="1"/>
    <xf numFmtId="0" fontId="0" fillId="2" borderId="4" xfId="6" applyFont="1" applyFill="1" applyBorder="1"/>
    <xf numFmtId="0" fontId="2" fillId="2" borderId="0" xfId="6" applyFont="1" applyFill="1"/>
    <xf numFmtId="0" fontId="2" fillId="2" borderId="0" xfId="6" applyFont="1" applyFill="1" applyAlignment="1">
      <alignment horizontal="left"/>
    </xf>
    <xf numFmtId="0" fontId="2" fillId="2" borderId="3" xfId="6" applyFont="1" applyFill="1" applyBorder="1"/>
    <xf numFmtId="0" fontId="2" fillId="2" borderId="3" xfId="6" applyFont="1" applyFill="1" applyBorder="1" applyAlignment="1">
      <alignment horizontal="left"/>
    </xf>
    <xf numFmtId="0" fontId="0" fillId="0" borderId="1" xfId="6" applyFont="1" applyBorder="1"/>
    <xf numFmtId="0" fontId="0" fillId="2" borderId="5" xfId="6" applyFont="1" applyFill="1" applyBorder="1"/>
    <xf numFmtId="0" fontId="4" fillId="2" borderId="5" xfId="6" applyFont="1" applyFill="1" applyBorder="1" applyAlignment="1">
      <alignment horizontal="right"/>
    </xf>
    <xf numFmtId="0" fontId="4" fillId="2" borderId="5" xfId="6" applyFont="1" applyFill="1" applyBorder="1" applyAlignment="1">
      <alignment wrapText="1"/>
    </xf>
    <xf numFmtId="4" fontId="4"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5" fillId="0" borderId="1" xfId="6" applyFont="1" applyBorder="1" applyAlignment="1">
      <alignment horizontal="left" vertical="center" wrapText="1"/>
    </xf>
    <xf numFmtId="0" fontId="4" fillId="2" borderId="3" xfId="6" applyFont="1" applyFill="1" applyBorder="1" applyAlignment="1">
      <alignment horizontal="right"/>
    </xf>
    <xf numFmtId="4" fontId="4" fillId="2" borderId="3" xfId="6" applyNumberFormat="1" applyFont="1" applyFill="1" applyBorder="1" applyAlignment="1">
      <alignment horizontal="center"/>
    </xf>
    <xf numFmtId="0" fontId="0" fillId="5" borderId="0" xfId="0" applyFill="1"/>
    <xf numFmtId="0" fontId="0" fillId="0" borderId="1" xfId="0" applyBorder="1" applyAlignment="1">
      <alignment horizontal="center"/>
    </xf>
    <xf numFmtId="0" fontId="0" fillId="0" borderId="1" xfId="0" applyBorder="1"/>
    <xf numFmtId="0" fontId="0" fillId="6" borderId="0" xfId="0" applyFill="1"/>
    <xf numFmtId="0" fontId="2" fillId="2" borderId="0" xfId="6" applyFont="1" applyFill="1" applyAlignment="1">
      <alignment horizontal="right"/>
    </xf>
    <xf numFmtId="0" fontId="2" fillId="2" borderId="3" xfId="6" applyFont="1" applyFill="1" applyBorder="1" applyAlignment="1">
      <alignment horizontal="right"/>
    </xf>
    <xf numFmtId="0" fontId="0" fillId="2" borderId="6" xfId="6" applyFont="1" applyFill="1" applyBorder="1" applyAlignment="1">
      <alignment horizontal="center"/>
    </xf>
    <xf numFmtId="4" fontId="0" fillId="2" borderId="6" xfId="6" applyNumberFormat="1" applyFont="1" applyFill="1" applyBorder="1" applyAlignment="1">
      <alignment horizontal="center"/>
    </xf>
    <xf numFmtId="0" fontId="0" fillId="6" borderId="1" xfId="0" applyFill="1" applyBorder="1" applyAlignment="1">
      <alignment horizontal="center"/>
    </xf>
    <xf numFmtId="2" fontId="0" fillId="6" borderId="1" xfId="0" applyNumberFormat="1" applyFill="1" applyBorder="1" applyAlignment="1">
      <alignment horizontal="center"/>
    </xf>
    <xf numFmtId="0" fontId="3" fillId="3" borderId="7" xfId="6" applyFont="1" applyFill="1" applyBorder="1" applyAlignment="1">
      <alignment horizontal="center" vertical="center" wrapText="1"/>
    </xf>
    <xf numFmtId="0" fontId="7" fillId="4" borderId="8" xfId="0" applyFont="1" applyFill="1" applyBorder="1" applyAlignment="1">
      <alignment horizontal="center"/>
    </xf>
    <xf numFmtId="0" fontId="7" fillId="4" borderId="6" xfId="0" applyFont="1" applyFill="1" applyBorder="1" applyAlignment="1">
      <alignment horizontal="center"/>
    </xf>
    <xf numFmtId="0" fontId="3" fillId="3" borderId="1" xfId="6" applyFont="1" applyFill="1" applyBorder="1" applyAlignment="1">
      <alignment horizontal="center" vertical="center" wrapText="1"/>
    </xf>
    <xf numFmtId="0" fontId="3" fillId="3" borderId="7" xfId="6" applyFont="1" applyFill="1" applyBorder="1" applyAlignment="1">
      <alignment horizontal="center" vertical="center" wrapText="1"/>
    </xf>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70"/>
  <sheetViews>
    <sheetView tabSelected="1" workbookViewId="0">
      <pane ySplit="8" topLeftCell="A9" activePane="bottomLeft" state="frozen"/>
      <selection pane="bottomLeft" activeCell="J11" sqref="J11"/>
    </sheetView>
  </sheetViews>
  <sheetFormatPr defaultColWidth="9.140625" defaultRowHeight="12.75" customHeight="1" x14ac:dyDescent="0.2"/>
  <cols>
    <col min="1" max="1" width="9.140625" hidden="1" customWidth="1"/>
    <col min="2" max="2" width="11.7109375" customWidth="1"/>
    <col min="3" max="3" width="14.7109375" customWidth="1"/>
    <col min="4" max="4" width="70.7109375" customWidth="1"/>
    <col min="5" max="5" width="11.7109375" customWidth="1"/>
    <col min="6" max="8" width="16.7109375" customWidth="1"/>
    <col min="9" max="9" width="26.140625" customWidth="1"/>
    <col min="14" max="17" width="9.140625" hidden="1" customWidth="1"/>
  </cols>
  <sheetData>
    <row r="1" spans="1:17" ht="12.75" customHeight="1" x14ac:dyDescent="0.2">
      <c r="A1" t="s">
        <v>0</v>
      </c>
      <c r="B1" s="3"/>
      <c r="C1" s="3"/>
      <c r="D1" s="3"/>
      <c r="E1" s="3"/>
      <c r="F1" s="3"/>
      <c r="G1" s="3"/>
      <c r="H1" s="3"/>
      <c r="I1" s="31"/>
      <c r="O1" t="s">
        <v>15</v>
      </c>
    </row>
    <row r="2" spans="1:17" ht="24.95" customHeight="1" x14ac:dyDescent="0.2">
      <c r="B2" s="3"/>
      <c r="C2" s="3"/>
      <c r="D2" s="4" t="s">
        <v>2</v>
      </c>
      <c r="E2" s="3"/>
      <c r="F2" s="3"/>
      <c r="G2" s="5" t="s">
        <v>216</v>
      </c>
      <c r="H2" s="5" t="s">
        <v>217</v>
      </c>
      <c r="I2" s="36" t="s">
        <v>218</v>
      </c>
      <c r="N2">
        <f>0+N9+N38+N75+N116+N121+N138</f>
        <v>0</v>
      </c>
      <c r="O2" t="s">
        <v>15</v>
      </c>
    </row>
    <row r="3" spans="1:17" ht="15" customHeight="1" x14ac:dyDescent="0.25">
      <c r="A3" t="s">
        <v>1</v>
      </c>
      <c r="B3" s="8" t="s">
        <v>3</v>
      </c>
      <c r="C3" s="32" t="s">
        <v>4</v>
      </c>
      <c r="D3" s="9" t="s">
        <v>5</v>
      </c>
      <c r="E3" s="3"/>
      <c r="F3" s="6"/>
      <c r="G3" s="34" t="s">
        <v>8</v>
      </c>
      <c r="H3" s="35">
        <f>0+H9+H38+H75+H116+H121+H138</f>
        <v>0</v>
      </c>
      <c r="I3" s="37">
        <f>H3*1.21</f>
        <v>0</v>
      </c>
      <c r="N3" t="s">
        <v>12</v>
      </c>
      <c r="O3" t="s">
        <v>16</v>
      </c>
    </row>
    <row r="4" spans="1:17" ht="15" customHeight="1" x14ac:dyDescent="0.25">
      <c r="A4" t="s">
        <v>6</v>
      </c>
      <c r="B4" s="8" t="s">
        <v>7</v>
      </c>
      <c r="C4" s="32" t="s">
        <v>8</v>
      </c>
      <c r="D4" s="9" t="s">
        <v>9</v>
      </c>
      <c r="E4" s="3"/>
      <c r="F4" s="3"/>
      <c r="G4" s="7"/>
      <c r="H4" s="7"/>
      <c r="I4" s="31"/>
      <c r="N4" t="s">
        <v>13</v>
      </c>
      <c r="O4" t="s">
        <v>16</v>
      </c>
    </row>
    <row r="5" spans="1:17" ht="12.75" customHeight="1" x14ac:dyDescent="0.25">
      <c r="A5" t="s">
        <v>10</v>
      </c>
      <c r="B5" s="10" t="s">
        <v>11</v>
      </c>
      <c r="C5" s="33" t="s">
        <v>8</v>
      </c>
      <c r="D5" s="11" t="s">
        <v>17</v>
      </c>
      <c r="E5" s="2"/>
      <c r="F5" s="2"/>
      <c r="G5" s="2"/>
      <c r="H5" s="2"/>
      <c r="I5" s="31"/>
      <c r="N5" t="s">
        <v>14</v>
      </c>
      <c r="O5" t="s">
        <v>16</v>
      </c>
    </row>
    <row r="6" spans="1:17" ht="12.75" customHeight="1" x14ac:dyDescent="0.2">
      <c r="A6" s="41" t="s">
        <v>18</v>
      </c>
      <c r="B6" s="41" t="s">
        <v>20</v>
      </c>
      <c r="C6" s="41" t="s">
        <v>22</v>
      </c>
      <c r="D6" s="41" t="s">
        <v>23</v>
      </c>
      <c r="E6" s="41" t="s">
        <v>25</v>
      </c>
      <c r="F6" s="41" t="s">
        <v>27</v>
      </c>
      <c r="G6" s="41" t="s">
        <v>29</v>
      </c>
      <c r="H6" s="42"/>
      <c r="I6" s="39" t="s">
        <v>214</v>
      </c>
    </row>
    <row r="7" spans="1:17" ht="12.75" customHeight="1" x14ac:dyDescent="0.2">
      <c r="A7" s="41"/>
      <c r="B7" s="41"/>
      <c r="C7" s="41"/>
      <c r="D7" s="41"/>
      <c r="E7" s="41"/>
      <c r="F7" s="41"/>
      <c r="G7" s="1" t="s">
        <v>30</v>
      </c>
      <c r="H7" s="38" t="s">
        <v>32</v>
      </c>
      <c r="I7" s="40"/>
    </row>
    <row r="8" spans="1:17" ht="12.75" customHeight="1" x14ac:dyDescent="0.2">
      <c r="A8" s="1" t="s">
        <v>19</v>
      </c>
      <c r="B8" s="1" t="s">
        <v>21</v>
      </c>
      <c r="C8" s="1" t="s">
        <v>16</v>
      </c>
      <c r="D8" s="1" t="s">
        <v>24</v>
      </c>
      <c r="E8" s="1" t="s">
        <v>26</v>
      </c>
      <c r="F8" s="1" t="s">
        <v>28</v>
      </c>
      <c r="G8" s="1" t="s">
        <v>31</v>
      </c>
      <c r="H8" s="1" t="s">
        <v>33</v>
      </c>
      <c r="I8" s="40">
        <v>11</v>
      </c>
    </row>
    <row r="9" spans="1:17" ht="12.75" customHeight="1" x14ac:dyDescent="0.2">
      <c r="A9" s="13" t="s">
        <v>34</v>
      </c>
      <c r="B9" s="13"/>
      <c r="C9" s="14" t="s">
        <v>19</v>
      </c>
      <c r="D9" s="15" t="s">
        <v>35</v>
      </c>
      <c r="E9" s="13"/>
      <c r="F9" s="13"/>
      <c r="G9" s="13"/>
      <c r="H9" s="16">
        <f>0+P9</f>
        <v>0</v>
      </c>
      <c r="I9" s="28"/>
      <c r="N9">
        <f>0+Q9</f>
        <v>0</v>
      </c>
      <c r="P9">
        <f>0+H10+H14+H18+H22+H26+H30+H34</f>
        <v>0</v>
      </c>
      <c r="Q9">
        <f>0+N10+N14+N18+N22+N26+N30+N34</f>
        <v>0</v>
      </c>
    </row>
    <row r="10" spans="1:17" ht="25.5" x14ac:dyDescent="0.2">
      <c r="A10" s="12" t="s">
        <v>36</v>
      </c>
      <c r="B10" s="17" t="s">
        <v>21</v>
      </c>
      <c r="C10" s="17" t="s">
        <v>37</v>
      </c>
      <c r="D10" s="18" t="s">
        <v>39</v>
      </c>
      <c r="E10" s="19" t="s">
        <v>40</v>
      </c>
      <c r="F10" s="20">
        <v>706.69200000000001</v>
      </c>
      <c r="G10" s="21">
        <v>0</v>
      </c>
      <c r="H10" s="21">
        <f>ROUND(ROUND(G10,2)*ROUND(F10,3),2)</f>
        <v>0</v>
      </c>
      <c r="I10" s="29" t="s">
        <v>215</v>
      </c>
      <c r="N10">
        <f>(H10*0)/100</f>
        <v>0</v>
      </c>
      <c r="O10" t="s">
        <v>19</v>
      </c>
    </row>
    <row r="11" spans="1:17" x14ac:dyDescent="0.2">
      <c r="A11" s="22" t="s">
        <v>41</v>
      </c>
      <c r="D11" s="23" t="s">
        <v>38</v>
      </c>
    </row>
    <row r="12" spans="1:17" ht="25.5" x14ac:dyDescent="0.2">
      <c r="A12" s="24" t="s">
        <v>42</v>
      </c>
      <c r="D12" s="25" t="s">
        <v>43</v>
      </c>
    </row>
    <row r="13" spans="1:17" ht="140.25" x14ac:dyDescent="0.2">
      <c r="A13" t="s">
        <v>44</v>
      </c>
      <c r="D13" s="23" t="s">
        <v>45</v>
      </c>
    </row>
    <row r="14" spans="1:17" ht="25.5" x14ac:dyDescent="0.2">
      <c r="A14" s="12" t="s">
        <v>36</v>
      </c>
      <c r="B14" s="17" t="s">
        <v>16</v>
      </c>
      <c r="C14" s="17" t="s">
        <v>46</v>
      </c>
      <c r="D14" s="18" t="s">
        <v>47</v>
      </c>
      <c r="E14" s="19" t="s">
        <v>40</v>
      </c>
      <c r="F14" s="20">
        <v>131.97800000000001</v>
      </c>
      <c r="G14" s="21">
        <v>0</v>
      </c>
      <c r="H14" s="21">
        <f>ROUND(ROUND(G14,2)*ROUND(F14,3),2)</f>
        <v>0</v>
      </c>
      <c r="I14" s="29" t="s">
        <v>215</v>
      </c>
      <c r="N14">
        <f>(H14*21)/100</f>
        <v>0</v>
      </c>
      <c r="O14" t="s">
        <v>16</v>
      </c>
    </row>
    <row r="15" spans="1:17" x14ac:dyDescent="0.2">
      <c r="A15" s="22" t="s">
        <v>41</v>
      </c>
      <c r="D15" s="23" t="s">
        <v>48</v>
      </c>
    </row>
    <row r="16" spans="1:17" x14ac:dyDescent="0.2">
      <c r="A16" s="24" t="s">
        <v>42</v>
      </c>
      <c r="D16" s="25" t="s">
        <v>49</v>
      </c>
    </row>
    <row r="17" spans="1:15" ht="140.25" x14ac:dyDescent="0.2">
      <c r="A17" t="s">
        <v>44</v>
      </c>
      <c r="D17" s="23" t="s">
        <v>45</v>
      </c>
    </row>
    <row r="18" spans="1:15" ht="25.5" x14ac:dyDescent="0.2">
      <c r="A18" s="12" t="s">
        <v>36</v>
      </c>
      <c r="B18" s="17" t="s">
        <v>15</v>
      </c>
      <c r="C18" s="17" t="s">
        <v>50</v>
      </c>
      <c r="D18" s="18" t="s">
        <v>51</v>
      </c>
      <c r="E18" s="19" t="s">
        <v>40</v>
      </c>
      <c r="F18" s="20">
        <v>35.625</v>
      </c>
      <c r="G18" s="21">
        <v>0</v>
      </c>
      <c r="H18" s="21">
        <f>ROUND(ROUND(G18,2)*ROUND(F18,3),2)</f>
        <v>0</v>
      </c>
      <c r="I18" s="29" t="s">
        <v>215</v>
      </c>
      <c r="N18">
        <f>(H18*21)/100</f>
        <v>0</v>
      </c>
      <c r="O18" t="s">
        <v>16</v>
      </c>
    </row>
    <row r="19" spans="1:15" x14ac:dyDescent="0.2">
      <c r="A19" s="22" t="s">
        <v>41</v>
      </c>
      <c r="D19" s="23" t="s">
        <v>52</v>
      </c>
    </row>
    <row r="20" spans="1:15" x14ac:dyDescent="0.2">
      <c r="A20" s="24" t="s">
        <v>42</v>
      </c>
      <c r="D20" s="25" t="s">
        <v>53</v>
      </c>
    </row>
    <row r="21" spans="1:15" ht="140.25" x14ac:dyDescent="0.2">
      <c r="A21" t="s">
        <v>44</v>
      </c>
      <c r="D21" s="23" t="s">
        <v>45</v>
      </c>
    </row>
    <row r="22" spans="1:15" x14ac:dyDescent="0.2">
      <c r="A22" s="12" t="s">
        <v>36</v>
      </c>
      <c r="B22" s="17" t="s">
        <v>24</v>
      </c>
      <c r="C22" s="17" t="s">
        <v>54</v>
      </c>
      <c r="D22" s="18" t="s">
        <v>55</v>
      </c>
      <c r="E22" s="19" t="s">
        <v>56</v>
      </c>
      <c r="F22" s="20">
        <v>1</v>
      </c>
      <c r="G22" s="21">
        <v>0</v>
      </c>
      <c r="H22" s="21">
        <f>ROUND(ROUND(G22,2)*ROUND(F22,3),2)</f>
        <v>0</v>
      </c>
      <c r="I22" s="29" t="s">
        <v>215</v>
      </c>
      <c r="N22">
        <f>(H22*21)/100</f>
        <v>0</v>
      </c>
      <c r="O22" t="s">
        <v>16</v>
      </c>
    </row>
    <row r="23" spans="1:15" x14ac:dyDescent="0.2">
      <c r="A23" s="22" t="s">
        <v>41</v>
      </c>
      <c r="D23" s="23" t="s">
        <v>57</v>
      </c>
    </row>
    <row r="24" spans="1:15" x14ac:dyDescent="0.2">
      <c r="A24" s="24" t="s">
        <v>42</v>
      </c>
      <c r="D24" s="25" t="s">
        <v>38</v>
      </c>
    </row>
    <row r="25" spans="1:15" x14ac:dyDescent="0.2">
      <c r="A25" t="s">
        <v>44</v>
      </c>
      <c r="D25" s="23" t="s">
        <v>58</v>
      </c>
    </row>
    <row r="26" spans="1:15" x14ac:dyDescent="0.2">
      <c r="A26" s="12" t="s">
        <v>36</v>
      </c>
      <c r="B26" s="17" t="s">
        <v>26</v>
      </c>
      <c r="C26" s="17" t="s">
        <v>59</v>
      </c>
      <c r="D26" s="18" t="s">
        <v>60</v>
      </c>
      <c r="E26" s="19" t="s">
        <v>61</v>
      </c>
      <c r="F26" s="20">
        <v>1</v>
      </c>
      <c r="G26" s="21">
        <v>0</v>
      </c>
      <c r="H26" s="21">
        <f>ROUND(ROUND(G26,2)*ROUND(F26,3),2)</f>
        <v>0</v>
      </c>
      <c r="I26" s="29" t="s">
        <v>215</v>
      </c>
      <c r="N26">
        <f>(H26*0)/100</f>
        <v>0</v>
      </c>
      <c r="O26" t="s">
        <v>19</v>
      </c>
    </row>
    <row r="27" spans="1:15" x14ac:dyDescent="0.2">
      <c r="A27" s="22" t="s">
        <v>41</v>
      </c>
      <c r="D27" s="23" t="s">
        <v>38</v>
      </c>
    </row>
    <row r="28" spans="1:15" x14ac:dyDescent="0.2">
      <c r="A28" s="24" t="s">
        <v>42</v>
      </c>
      <c r="D28" s="25" t="s">
        <v>38</v>
      </c>
    </row>
    <row r="29" spans="1:15" ht="51" x14ac:dyDescent="0.2">
      <c r="A29" t="s">
        <v>44</v>
      </c>
      <c r="D29" s="23" t="s">
        <v>62</v>
      </c>
    </row>
    <row r="30" spans="1:15" x14ac:dyDescent="0.2">
      <c r="A30" s="12" t="s">
        <v>36</v>
      </c>
      <c r="B30" s="17" t="s">
        <v>28</v>
      </c>
      <c r="C30" s="17" t="s">
        <v>63</v>
      </c>
      <c r="D30" s="18" t="s">
        <v>64</v>
      </c>
      <c r="E30" s="19" t="s">
        <v>61</v>
      </c>
      <c r="F30" s="20">
        <v>1</v>
      </c>
      <c r="G30" s="21">
        <v>0</v>
      </c>
      <c r="H30" s="21">
        <f>ROUND(ROUND(G30,2)*ROUND(F30,3),2)</f>
        <v>0</v>
      </c>
      <c r="I30" s="29" t="s">
        <v>215</v>
      </c>
      <c r="N30">
        <f>(H30*21)/100</f>
        <v>0</v>
      </c>
      <c r="O30" t="s">
        <v>16</v>
      </c>
    </row>
    <row r="31" spans="1:15" x14ac:dyDescent="0.2">
      <c r="A31" s="22" t="s">
        <v>41</v>
      </c>
      <c r="D31" s="23" t="s">
        <v>38</v>
      </c>
    </row>
    <row r="32" spans="1:15" x14ac:dyDescent="0.2">
      <c r="A32" s="24" t="s">
        <v>42</v>
      </c>
      <c r="D32" s="25" t="s">
        <v>38</v>
      </c>
    </row>
    <row r="33" spans="1:17" ht="25.5" x14ac:dyDescent="0.2">
      <c r="A33" t="s">
        <v>44</v>
      </c>
      <c r="D33" s="23" t="s">
        <v>65</v>
      </c>
    </row>
    <row r="34" spans="1:17" x14ac:dyDescent="0.2">
      <c r="A34" s="12" t="s">
        <v>36</v>
      </c>
      <c r="B34" s="17" t="s">
        <v>66</v>
      </c>
      <c r="C34" s="17" t="s">
        <v>67</v>
      </c>
      <c r="D34" s="18" t="s">
        <v>68</v>
      </c>
      <c r="E34" s="19" t="s">
        <v>61</v>
      </c>
      <c r="F34" s="20">
        <v>1</v>
      </c>
      <c r="G34" s="21">
        <v>0</v>
      </c>
      <c r="H34" s="21">
        <f>ROUND(ROUND(G34,2)*ROUND(F34,3),2)</f>
        <v>0</v>
      </c>
      <c r="I34" s="29" t="s">
        <v>215</v>
      </c>
      <c r="N34">
        <f>(H34*0)/100</f>
        <v>0</v>
      </c>
      <c r="O34" t="s">
        <v>19</v>
      </c>
    </row>
    <row r="35" spans="1:17" x14ac:dyDescent="0.2">
      <c r="A35" s="22" t="s">
        <v>41</v>
      </c>
      <c r="D35" s="23" t="s">
        <v>38</v>
      </c>
    </row>
    <row r="36" spans="1:17" x14ac:dyDescent="0.2">
      <c r="A36" s="24" t="s">
        <v>42</v>
      </c>
      <c r="D36" s="25" t="s">
        <v>38</v>
      </c>
    </row>
    <row r="37" spans="1:17" ht="51" x14ac:dyDescent="0.2">
      <c r="A37" t="s">
        <v>44</v>
      </c>
      <c r="D37" s="23" t="s">
        <v>69</v>
      </c>
    </row>
    <row r="38" spans="1:17" ht="12.75" customHeight="1" x14ac:dyDescent="0.2">
      <c r="A38" s="2" t="s">
        <v>34</v>
      </c>
      <c r="B38" s="2"/>
      <c r="C38" s="26" t="s">
        <v>21</v>
      </c>
      <c r="D38" s="15" t="s">
        <v>70</v>
      </c>
      <c r="E38" s="2"/>
      <c r="F38" s="2"/>
      <c r="G38" s="2"/>
      <c r="H38" s="27">
        <f>0+P38</f>
        <v>0</v>
      </c>
      <c r="N38">
        <f>0+Q38</f>
        <v>0</v>
      </c>
      <c r="P38">
        <f>0+H39+H43+H47+H51+H55+H59+H63+H67+H71</f>
        <v>0</v>
      </c>
      <c r="Q38">
        <f>0+N39+N43+N47+N51+N55+N59+N63+N67+N71</f>
        <v>0</v>
      </c>
    </row>
    <row r="39" spans="1:17" ht="25.5" x14ac:dyDescent="0.2">
      <c r="A39" s="12" t="s">
        <v>36</v>
      </c>
      <c r="B39" s="17" t="s">
        <v>71</v>
      </c>
      <c r="C39" s="17" t="s">
        <v>72</v>
      </c>
      <c r="D39" s="18" t="s">
        <v>73</v>
      </c>
      <c r="E39" s="19" t="s">
        <v>74</v>
      </c>
      <c r="F39" s="20">
        <v>14.25</v>
      </c>
      <c r="G39" s="21">
        <v>0</v>
      </c>
      <c r="H39" s="21">
        <f>ROUND(ROUND(G39,2)*ROUND(F39,3),2)</f>
        <v>0</v>
      </c>
      <c r="I39" s="29" t="s">
        <v>215</v>
      </c>
      <c r="N39">
        <f>(H39*21)/100</f>
        <v>0</v>
      </c>
      <c r="O39" t="s">
        <v>16</v>
      </c>
    </row>
    <row r="40" spans="1:17" x14ac:dyDescent="0.2">
      <c r="A40" s="22" t="s">
        <v>41</v>
      </c>
      <c r="D40" s="23" t="s">
        <v>75</v>
      </c>
    </row>
    <row r="41" spans="1:17" x14ac:dyDescent="0.2">
      <c r="A41" s="24" t="s">
        <v>42</v>
      </c>
      <c r="D41" s="25" t="s">
        <v>76</v>
      </c>
    </row>
    <row r="42" spans="1:17" ht="63.75" x14ac:dyDescent="0.2">
      <c r="A42" t="s">
        <v>44</v>
      </c>
      <c r="D42" s="23" t="s">
        <v>77</v>
      </c>
    </row>
    <row r="43" spans="1:17" ht="25.5" x14ac:dyDescent="0.2">
      <c r="A43" s="12" t="s">
        <v>36</v>
      </c>
      <c r="B43" s="17" t="s">
        <v>31</v>
      </c>
      <c r="C43" s="17" t="s">
        <v>78</v>
      </c>
      <c r="D43" s="18" t="s">
        <v>79</v>
      </c>
      <c r="E43" s="19" t="s">
        <v>74</v>
      </c>
      <c r="F43" s="20">
        <v>42.75</v>
      </c>
      <c r="G43" s="21">
        <v>0</v>
      </c>
      <c r="H43" s="21">
        <f>ROUND(ROUND(G43,2)*ROUND(F43,3),2)</f>
        <v>0</v>
      </c>
      <c r="I43" s="29" t="s">
        <v>215</v>
      </c>
      <c r="N43">
        <f>(H43*21)/100</f>
        <v>0</v>
      </c>
      <c r="O43" t="s">
        <v>16</v>
      </c>
    </row>
    <row r="44" spans="1:17" x14ac:dyDescent="0.2">
      <c r="A44" s="22" t="s">
        <v>41</v>
      </c>
      <c r="D44" s="23" t="s">
        <v>80</v>
      </c>
    </row>
    <row r="45" spans="1:17" x14ac:dyDescent="0.2">
      <c r="A45" s="24" t="s">
        <v>42</v>
      </c>
      <c r="D45" s="25" t="s">
        <v>81</v>
      </c>
    </row>
    <row r="46" spans="1:17" ht="63.75" x14ac:dyDescent="0.2">
      <c r="A46" t="s">
        <v>44</v>
      </c>
      <c r="D46" s="23" t="s">
        <v>77</v>
      </c>
    </row>
    <row r="47" spans="1:17" x14ac:dyDescent="0.2">
      <c r="A47" s="12" t="s">
        <v>36</v>
      </c>
      <c r="B47" s="17" t="s">
        <v>33</v>
      </c>
      <c r="C47" s="17" t="s">
        <v>82</v>
      </c>
      <c r="D47" s="18" t="s">
        <v>83</v>
      </c>
      <c r="E47" s="19" t="s">
        <v>74</v>
      </c>
      <c r="F47" s="20">
        <v>17.239999999999998</v>
      </c>
      <c r="G47" s="21">
        <v>0</v>
      </c>
      <c r="H47" s="21">
        <f>ROUND(ROUND(G47,2)*ROUND(F47,3),2)</f>
        <v>0</v>
      </c>
      <c r="I47" s="29" t="s">
        <v>215</v>
      </c>
      <c r="N47">
        <f>(H47*0)/100</f>
        <v>0</v>
      </c>
      <c r="O47" t="s">
        <v>19</v>
      </c>
    </row>
    <row r="48" spans="1:17" x14ac:dyDescent="0.2">
      <c r="A48" s="22" t="s">
        <v>41</v>
      </c>
      <c r="D48" s="23" t="s">
        <v>38</v>
      </c>
    </row>
    <row r="49" spans="1:15" ht="25.5" x14ac:dyDescent="0.2">
      <c r="A49" s="24" t="s">
        <v>42</v>
      </c>
      <c r="D49" s="25" t="s">
        <v>84</v>
      </c>
    </row>
    <row r="50" spans="1:15" ht="114.75" x14ac:dyDescent="0.2">
      <c r="A50" t="s">
        <v>44</v>
      </c>
      <c r="D50" s="23" t="s">
        <v>85</v>
      </c>
    </row>
    <row r="51" spans="1:15" ht="25.5" x14ac:dyDescent="0.2">
      <c r="A51" s="12" t="s">
        <v>36</v>
      </c>
      <c r="B51" s="17" t="s">
        <v>86</v>
      </c>
      <c r="C51" s="17" t="s">
        <v>87</v>
      </c>
      <c r="D51" s="18" t="s">
        <v>88</v>
      </c>
      <c r="E51" s="19" t="s">
        <v>74</v>
      </c>
      <c r="F51" s="20">
        <v>309.72199999999998</v>
      </c>
      <c r="G51" s="21">
        <v>0</v>
      </c>
      <c r="H51" s="21">
        <f>ROUND(ROUND(G51,2)*ROUND(F51,3),2)</f>
        <v>0</v>
      </c>
      <c r="I51" s="29" t="s">
        <v>215</v>
      </c>
      <c r="N51">
        <f>(H51*0)/100</f>
        <v>0</v>
      </c>
      <c r="O51" t="s">
        <v>19</v>
      </c>
    </row>
    <row r="52" spans="1:15" x14ac:dyDescent="0.2">
      <c r="A52" s="22" t="s">
        <v>41</v>
      </c>
      <c r="D52" s="23" t="s">
        <v>38</v>
      </c>
    </row>
    <row r="53" spans="1:15" ht="51" x14ac:dyDescent="0.2">
      <c r="A53" s="24" t="s">
        <v>42</v>
      </c>
      <c r="D53" s="25" t="s">
        <v>89</v>
      </c>
    </row>
    <row r="54" spans="1:15" ht="89.25" x14ac:dyDescent="0.2">
      <c r="A54" t="s">
        <v>44</v>
      </c>
      <c r="D54" s="23" t="s">
        <v>90</v>
      </c>
    </row>
    <row r="55" spans="1:15" x14ac:dyDescent="0.2">
      <c r="A55" s="12" t="s">
        <v>36</v>
      </c>
      <c r="B55" s="17" t="s">
        <v>91</v>
      </c>
      <c r="C55" s="17" t="s">
        <v>92</v>
      </c>
      <c r="D55" s="18" t="s">
        <v>93</v>
      </c>
      <c r="E55" s="19" t="s">
        <v>94</v>
      </c>
      <c r="F55" s="20">
        <v>157.80000000000001</v>
      </c>
      <c r="G55" s="21">
        <v>0</v>
      </c>
      <c r="H55" s="21">
        <f>ROUND(ROUND(G55,2)*ROUND(F55,3),2)</f>
        <v>0</v>
      </c>
      <c r="I55" s="29" t="s">
        <v>215</v>
      </c>
      <c r="N55">
        <f>(H55*0)/100</f>
        <v>0</v>
      </c>
      <c r="O55" t="s">
        <v>19</v>
      </c>
    </row>
    <row r="56" spans="1:15" x14ac:dyDescent="0.2">
      <c r="A56" s="22" t="s">
        <v>41</v>
      </c>
      <c r="D56" s="23" t="s">
        <v>95</v>
      </c>
    </row>
    <row r="57" spans="1:15" x14ac:dyDescent="0.2">
      <c r="A57" s="24" t="s">
        <v>42</v>
      </c>
      <c r="D57" s="25" t="s">
        <v>38</v>
      </c>
    </row>
    <row r="58" spans="1:15" ht="89.25" x14ac:dyDescent="0.2">
      <c r="A58" t="s">
        <v>44</v>
      </c>
      <c r="D58" s="23" t="s">
        <v>90</v>
      </c>
    </row>
    <row r="59" spans="1:15" x14ac:dyDescent="0.2">
      <c r="A59" s="12" t="s">
        <v>36</v>
      </c>
      <c r="B59" s="17" t="s">
        <v>96</v>
      </c>
      <c r="C59" s="17" t="s">
        <v>97</v>
      </c>
      <c r="D59" s="18" t="s">
        <v>98</v>
      </c>
      <c r="E59" s="19" t="s">
        <v>94</v>
      </c>
      <c r="F59" s="20">
        <v>199.2</v>
      </c>
      <c r="G59" s="21">
        <v>0</v>
      </c>
      <c r="H59" s="21">
        <f>ROUND(ROUND(G59,2)*ROUND(F59,3),2)</f>
        <v>0</v>
      </c>
      <c r="I59" s="29" t="s">
        <v>215</v>
      </c>
      <c r="N59">
        <f>(H59*0)/100</f>
        <v>0</v>
      </c>
      <c r="O59" t="s">
        <v>19</v>
      </c>
    </row>
    <row r="60" spans="1:15" x14ac:dyDescent="0.2">
      <c r="A60" s="22" t="s">
        <v>41</v>
      </c>
      <c r="D60" s="23" t="s">
        <v>95</v>
      </c>
    </row>
    <row r="61" spans="1:15" x14ac:dyDescent="0.2">
      <c r="A61" s="24" t="s">
        <v>42</v>
      </c>
      <c r="D61" s="25" t="s">
        <v>38</v>
      </c>
    </row>
    <row r="62" spans="1:15" ht="89.25" x14ac:dyDescent="0.2">
      <c r="A62" t="s">
        <v>44</v>
      </c>
      <c r="D62" s="23" t="s">
        <v>90</v>
      </c>
    </row>
    <row r="63" spans="1:15" x14ac:dyDescent="0.2">
      <c r="A63" s="12" t="s">
        <v>36</v>
      </c>
      <c r="B63" s="17" t="s">
        <v>99</v>
      </c>
      <c r="C63" s="17" t="s">
        <v>100</v>
      </c>
      <c r="D63" s="18" t="s">
        <v>101</v>
      </c>
      <c r="E63" s="19" t="s">
        <v>74</v>
      </c>
      <c r="F63" s="20">
        <v>89.655000000000001</v>
      </c>
      <c r="G63" s="21">
        <v>0</v>
      </c>
      <c r="H63" s="21">
        <f>ROUND(ROUND(G63,2)*ROUND(F63,3),2)</f>
        <v>0</v>
      </c>
      <c r="I63" s="29" t="s">
        <v>215</v>
      </c>
      <c r="N63">
        <f>(H63*21)/100</f>
        <v>0</v>
      </c>
      <c r="O63" t="s">
        <v>16</v>
      </c>
    </row>
    <row r="64" spans="1:15" x14ac:dyDescent="0.2">
      <c r="A64" s="22" t="s">
        <v>41</v>
      </c>
      <c r="D64" s="23" t="s">
        <v>102</v>
      </c>
    </row>
    <row r="65" spans="1:17" x14ac:dyDescent="0.2">
      <c r="A65" s="24" t="s">
        <v>42</v>
      </c>
      <c r="D65" s="25" t="s">
        <v>103</v>
      </c>
    </row>
    <row r="66" spans="1:17" ht="63.75" x14ac:dyDescent="0.2">
      <c r="A66" t="s">
        <v>44</v>
      </c>
      <c r="D66" s="23" t="s">
        <v>77</v>
      </c>
    </row>
    <row r="67" spans="1:17" x14ac:dyDescent="0.2">
      <c r="A67" s="12" t="s">
        <v>36</v>
      </c>
      <c r="B67" s="17" t="s">
        <v>104</v>
      </c>
      <c r="C67" s="17" t="s">
        <v>105</v>
      </c>
      <c r="D67" s="18" t="s">
        <v>106</v>
      </c>
      <c r="E67" s="19" t="s">
        <v>74</v>
      </c>
      <c r="F67" s="20">
        <v>43.624000000000002</v>
      </c>
      <c r="G67" s="21">
        <v>0</v>
      </c>
      <c r="H67" s="21">
        <f>ROUND(ROUND(G67,2)*ROUND(F67,3),2)</f>
        <v>0</v>
      </c>
      <c r="I67" s="29" t="s">
        <v>215</v>
      </c>
      <c r="N67">
        <f>(H67*0)/100</f>
        <v>0</v>
      </c>
      <c r="O67" t="s">
        <v>19</v>
      </c>
    </row>
    <row r="68" spans="1:17" x14ac:dyDescent="0.2">
      <c r="A68" s="22" t="s">
        <v>41</v>
      </c>
      <c r="D68" s="23" t="s">
        <v>38</v>
      </c>
    </row>
    <row r="69" spans="1:17" x14ac:dyDescent="0.2">
      <c r="A69" s="24" t="s">
        <v>42</v>
      </c>
      <c r="D69" s="25" t="s">
        <v>107</v>
      </c>
    </row>
    <row r="70" spans="1:17" ht="395.25" x14ac:dyDescent="0.2">
      <c r="A70" t="s">
        <v>44</v>
      </c>
      <c r="D70" s="23" t="s">
        <v>108</v>
      </c>
    </row>
    <row r="71" spans="1:17" x14ac:dyDescent="0.2">
      <c r="A71" s="12" t="s">
        <v>36</v>
      </c>
      <c r="B71" s="17" t="s">
        <v>109</v>
      </c>
      <c r="C71" s="17" t="s">
        <v>110</v>
      </c>
      <c r="D71" s="18" t="s">
        <v>111</v>
      </c>
      <c r="E71" s="19" t="s">
        <v>112</v>
      </c>
      <c r="F71" s="20">
        <v>1161.5</v>
      </c>
      <c r="G71" s="21">
        <v>0</v>
      </c>
      <c r="H71" s="21">
        <f>ROUND(ROUND(G71,2)*ROUND(F71,3),2)</f>
        <v>0</v>
      </c>
      <c r="I71" s="30"/>
      <c r="N71">
        <f>(H71*0)/100</f>
        <v>0</v>
      </c>
      <c r="O71" t="s">
        <v>19</v>
      </c>
    </row>
    <row r="72" spans="1:17" x14ac:dyDescent="0.2">
      <c r="A72" s="22" t="s">
        <v>41</v>
      </c>
      <c r="D72" s="23" t="s">
        <v>38</v>
      </c>
    </row>
    <row r="73" spans="1:17" x14ac:dyDescent="0.2">
      <c r="A73" s="24" t="s">
        <v>42</v>
      </c>
      <c r="D73" s="25" t="s">
        <v>113</v>
      </c>
    </row>
    <row r="74" spans="1:17" ht="51" x14ac:dyDescent="0.2">
      <c r="A74" t="s">
        <v>44</v>
      </c>
      <c r="D74" s="23" t="s">
        <v>114</v>
      </c>
    </row>
    <row r="75" spans="1:17" ht="12.75" customHeight="1" x14ac:dyDescent="0.2">
      <c r="A75" s="2" t="s">
        <v>34</v>
      </c>
      <c r="B75" s="2"/>
      <c r="C75" s="26" t="s">
        <v>26</v>
      </c>
      <c r="D75" s="15" t="s">
        <v>9</v>
      </c>
      <c r="E75" s="2"/>
      <c r="F75" s="2"/>
      <c r="G75" s="2"/>
      <c r="H75" s="27">
        <f>0+P75</f>
        <v>0</v>
      </c>
      <c r="N75">
        <f>0+Q75</f>
        <v>0</v>
      </c>
      <c r="P75">
        <f>0+H76+H80+H84+H88+H92+H96+H100+H104+H108+H112</f>
        <v>0</v>
      </c>
      <c r="Q75">
        <f>0+N76+N80+N84+N88+N92+N96+N100+N104+N108+N112</f>
        <v>0</v>
      </c>
    </row>
    <row r="76" spans="1:17" x14ac:dyDescent="0.2">
      <c r="A76" s="12" t="s">
        <v>36</v>
      </c>
      <c r="B76" s="17" t="s">
        <v>115</v>
      </c>
      <c r="C76" s="17" t="s">
        <v>116</v>
      </c>
      <c r="D76" s="18" t="s">
        <v>117</v>
      </c>
      <c r="E76" s="19" t="s">
        <v>112</v>
      </c>
      <c r="F76" s="20">
        <v>373.4</v>
      </c>
      <c r="G76" s="21">
        <v>0</v>
      </c>
      <c r="H76" s="21">
        <f>ROUND(ROUND(G76,2)*ROUND(F76,3),2)</f>
        <v>0</v>
      </c>
      <c r="I76" s="29" t="s">
        <v>215</v>
      </c>
      <c r="N76">
        <f>(H76*21)/100</f>
        <v>0</v>
      </c>
      <c r="O76" t="s">
        <v>16</v>
      </c>
    </row>
    <row r="77" spans="1:17" x14ac:dyDescent="0.2">
      <c r="A77" s="22" t="s">
        <v>41</v>
      </c>
      <c r="D77" s="23" t="s">
        <v>118</v>
      </c>
    </row>
    <row r="78" spans="1:17" ht="38.25" x14ac:dyDescent="0.2">
      <c r="A78" s="24" t="s">
        <v>42</v>
      </c>
      <c r="D78" s="25" t="s">
        <v>119</v>
      </c>
    </row>
    <row r="79" spans="1:17" ht="140.25" x14ac:dyDescent="0.2">
      <c r="A79" t="s">
        <v>44</v>
      </c>
      <c r="D79" s="23" t="s">
        <v>120</v>
      </c>
    </row>
    <row r="80" spans="1:17" x14ac:dyDescent="0.2">
      <c r="A80" s="12" t="s">
        <v>36</v>
      </c>
      <c r="B80" s="17" t="s">
        <v>121</v>
      </c>
      <c r="C80" s="17" t="s">
        <v>122</v>
      </c>
      <c r="D80" s="18" t="s">
        <v>123</v>
      </c>
      <c r="E80" s="19" t="s">
        <v>112</v>
      </c>
      <c r="F80" s="20">
        <v>1950.1</v>
      </c>
      <c r="G80" s="21">
        <v>0</v>
      </c>
      <c r="H80" s="21">
        <f>ROUND(ROUND(G80,2)*ROUND(F80,3),2)</f>
        <v>0</v>
      </c>
      <c r="I80" s="29" t="s">
        <v>215</v>
      </c>
      <c r="N80">
        <f>(H80*0)/100</f>
        <v>0</v>
      </c>
      <c r="O80" t="s">
        <v>19</v>
      </c>
    </row>
    <row r="81" spans="1:15" x14ac:dyDescent="0.2">
      <c r="A81" s="22" t="s">
        <v>41</v>
      </c>
      <c r="D81" s="23" t="s">
        <v>38</v>
      </c>
    </row>
    <row r="82" spans="1:15" ht="51" x14ac:dyDescent="0.2">
      <c r="A82" s="24" t="s">
        <v>42</v>
      </c>
      <c r="D82" s="25" t="s">
        <v>124</v>
      </c>
    </row>
    <row r="83" spans="1:15" ht="76.5" x14ac:dyDescent="0.2">
      <c r="A83" t="s">
        <v>44</v>
      </c>
      <c r="D83" s="23" t="s">
        <v>125</v>
      </c>
    </row>
    <row r="84" spans="1:15" x14ac:dyDescent="0.2">
      <c r="A84" s="12" t="s">
        <v>36</v>
      </c>
      <c r="B84" s="17" t="s">
        <v>126</v>
      </c>
      <c r="C84" s="17" t="s">
        <v>127</v>
      </c>
      <c r="D84" s="18" t="s">
        <v>128</v>
      </c>
      <c r="E84" s="19" t="s">
        <v>112</v>
      </c>
      <c r="F84" s="20">
        <v>788.6</v>
      </c>
      <c r="G84" s="21">
        <v>0</v>
      </c>
      <c r="H84" s="21">
        <f>ROUND(ROUND(G84,2)*ROUND(F84,3),2)</f>
        <v>0</v>
      </c>
      <c r="I84" s="29" t="s">
        <v>215</v>
      </c>
      <c r="N84">
        <f>(H84*0)/100</f>
        <v>0</v>
      </c>
      <c r="O84" t="s">
        <v>19</v>
      </c>
    </row>
    <row r="85" spans="1:15" x14ac:dyDescent="0.2">
      <c r="A85" s="22" t="s">
        <v>41</v>
      </c>
      <c r="D85" s="23" t="s">
        <v>129</v>
      </c>
    </row>
    <row r="86" spans="1:15" x14ac:dyDescent="0.2">
      <c r="A86" s="24" t="s">
        <v>42</v>
      </c>
      <c r="D86" s="25" t="s">
        <v>38</v>
      </c>
    </row>
    <row r="87" spans="1:15" ht="89.25" x14ac:dyDescent="0.2">
      <c r="A87" t="s">
        <v>44</v>
      </c>
      <c r="D87" s="23" t="s">
        <v>130</v>
      </c>
    </row>
    <row r="88" spans="1:15" x14ac:dyDescent="0.2">
      <c r="A88" s="12" t="s">
        <v>36</v>
      </c>
      <c r="B88" s="17" t="s">
        <v>131</v>
      </c>
      <c r="C88" s="17" t="s">
        <v>132</v>
      </c>
      <c r="D88" s="18" t="s">
        <v>133</v>
      </c>
      <c r="E88" s="19" t="s">
        <v>112</v>
      </c>
      <c r="F88" s="20">
        <v>788.6</v>
      </c>
      <c r="G88" s="21">
        <v>0</v>
      </c>
      <c r="H88" s="21">
        <f>ROUND(ROUND(G88,2)*ROUND(F88,3),2)</f>
        <v>0</v>
      </c>
      <c r="I88" s="29" t="s">
        <v>215</v>
      </c>
      <c r="N88">
        <f>(H88*0)/100</f>
        <v>0</v>
      </c>
      <c r="O88" t="s">
        <v>19</v>
      </c>
    </row>
    <row r="89" spans="1:15" x14ac:dyDescent="0.2">
      <c r="A89" s="22" t="s">
        <v>41</v>
      </c>
      <c r="D89" s="23" t="s">
        <v>134</v>
      </c>
    </row>
    <row r="90" spans="1:15" x14ac:dyDescent="0.2">
      <c r="A90" s="24" t="s">
        <v>42</v>
      </c>
      <c r="D90" s="25" t="s">
        <v>38</v>
      </c>
    </row>
    <row r="91" spans="1:15" ht="89.25" x14ac:dyDescent="0.2">
      <c r="A91" t="s">
        <v>44</v>
      </c>
      <c r="D91" s="23" t="s">
        <v>130</v>
      </c>
    </row>
    <row r="92" spans="1:15" x14ac:dyDescent="0.2">
      <c r="A92" s="12" t="s">
        <v>36</v>
      </c>
      <c r="B92" s="17" t="s">
        <v>135</v>
      </c>
      <c r="C92" s="17" t="s">
        <v>136</v>
      </c>
      <c r="D92" s="18" t="s">
        <v>137</v>
      </c>
      <c r="E92" s="19" t="s">
        <v>112</v>
      </c>
      <c r="F92" s="20">
        <v>788.6</v>
      </c>
      <c r="G92" s="21">
        <v>0</v>
      </c>
      <c r="H92" s="21">
        <f>ROUND(ROUND(G92,2)*ROUND(F92,3),2)</f>
        <v>0</v>
      </c>
      <c r="I92" s="29" t="s">
        <v>215</v>
      </c>
      <c r="N92">
        <f>(H92*21)/100</f>
        <v>0</v>
      </c>
      <c r="O92" t="s">
        <v>16</v>
      </c>
    </row>
    <row r="93" spans="1:15" x14ac:dyDescent="0.2">
      <c r="A93" s="22" t="s">
        <v>41</v>
      </c>
      <c r="D93" s="23" t="s">
        <v>38</v>
      </c>
    </row>
    <row r="94" spans="1:15" x14ac:dyDescent="0.2">
      <c r="A94" s="24" t="s">
        <v>42</v>
      </c>
      <c r="D94" s="25" t="s">
        <v>38</v>
      </c>
    </row>
    <row r="95" spans="1:15" ht="140.25" x14ac:dyDescent="0.2">
      <c r="A95" t="s">
        <v>44</v>
      </c>
      <c r="D95" s="23" t="s">
        <v>138</v>
      </c>
    </row>
    <row r="96" spans="1:15" x14ac:dyDescent="0.2">
      <c r="A96" s="12" t="s">
        <v>36</v>
      </c>
      <c r="B96" s="17" t="s">
        <v>139</v>
      </c>
      <c r="C96" s="17" t="s">
        <v>140</v>
      </c>
      <c r="D96" s="18" t="s">
        <v>141</v>
      </c>
      <c r="E96" s="19" t="s">
        <v>112</v>
      </c>
      <c r="F96" s="20">
        <v>788.6</v>
      </c>
      <c r="G96" s="21">
        <v>0</v>
      </c>
      <c r="H96" s="21">
        <f>ROUND(ROUND(G96,2)*ROUND(F96,3),2)</f>
        <v>0</v>
      </c>
      <c r="I96" s="29" t="s">
        <v>215</v>
      </c>
      <c r="N96">
        <f>(H96*21)/100</f>
        <v>0</v>
      </c>
      <c r="O96" t="s">
        <v>16</v>
      </c>
    </row>
    <row r="97" spans="1:15" x14ac:dyDescent="0.2">
      <c r="A97" s="22" t="s">
        <v>41</v>
      </c>
      <c r="D97" s="23" t="s">
        <v>38</v>
      </c>
    </row>
    <row r="98" spans="1:15" x14ac:dyDescent="0.2">
      <c r="A98" s="24" t="s">
        <v>42</v>
      </c>
      <c r="D98" s="25" t="s">
        <v>38</v>
      </c>
    </row>
    <row r="99" spans="1:15" ht="165.75" x14ac:dyDescent="0.2">
      <c r="A99" t="s">
        <v>44</v>
      </c>
      <c r="D99" s="23" t="s">
        <v>142</v>
      </c>
    </row>
    <row r="100" spans="1:15" x14ac:dyDescent="0.2">
      <c r="A100" s="12" t="s">
        <v>36</v>
      </c>
      <c r="B100" s="17" t="s">
        <v>143</v>
      </c>
      <c r="C100" s="17" t="s">
        <v>144</v>
      </c>
      <c r="D100" s="18" t="s">
        <v>145</v>
      </c>
      <c r="E100" s="19" t="s">
        <v>112</v>
      </c>
      <c r="F100" s="20">
        <v>288.2</v>
      </c>
      <c r="G100" s="21">
        <v>0</v>
      </c>
      <c r="H100" s="21">
        <f>ROUND(ROUND(G100,2)*ROUND(F100,3),2)</f>
        <v>0</v>
      </c>
      <c r="I100" s="29" t="s">
        <v>215</v>
      </c>
      <c r="N100">
        <f>(H100*0)/100</f>
        <v>0</v>
      </c>
      <c r="O100" t="s">
        <v>19</v>
      </c>
    </row>
    <row r="101" spans="1:15" x14ac:dyDescent="0.2">
      <c r="A101" s="22" t="s">
        <v>41</v>
      </c>
      <c r="D101" s="23" t="s">
        <v>38</v>
      </c>
    </row>
    <row r="102" spans="1:15" x14ac:dyDescent="0.2">
      <c r="A102" s="24" t="s">
        <v>42</v>
      </c>
      <c r="D102" s="25" t="s">
        <v>38</v>
      </c>
    </row>
    <row r="103" spans="1:15" ht="191.25" x14ac:dyDescent="0.2">
      <c r="A103" t="s">
        <v>44</v>
      </c>
      <c r="D103" s="23" t="s">
        <v>146</v>
      </c>
    </row>
    <row r="104" spans="1:15" x14ac:dyDescent="0.2">
      <c r="A104" s="12" t="s">
        <v>36</v>
      </c>
      <c r="B104" s="17" t="s">
        <v>147</v>
      </c>
      <c r="C104" s="17" t="s">
        <v>148</v>
      </c>
      <c r="D104" s="18" t="s">
        <v>149</v>
      </c>
      <c r="E104" s="19" t="s">
        <v>112</v>
      </c>
      <c r="F104" s="20">
        <v>61.1</v>
      </c>
      <c r="G104" s="21">
        <v>0</v>
      </c>
      <c r="H104" s="21">
        <f>ROUND(ROUND(G104,2)*ROUND(F104,3),2)</f>
        <v>0</v>
      </c>
      <c r="I104" s="29" t="s">
        <v>215</v>
      </c>
      <c r="N104">
        <f>(H104*0)/100</f>
        <v>0</v>
      </c>
      <c r="O104" t="s">
        <v>19</v>
      </c>
    </row>
    <row r="105" spans="1:15" x14ac:dyDescent="0.2">
      <c r="A105" s="22" t="s">
        <v>41</v>
      </c>
      <c r="D105" s="23" t="s">
        <v>38</v>
      </c>
    </row>
    <row r="106" spans="1:15" x14ac:dyDescent="0.2">
      <c r="A106" s="24" t="s">
        <v>42</v>
      </c>
      <c r="D106" s="25" t="s">
        <v>38</v>
      </c>
    </row>
    <row r="107" spans="1:15" ht="191.25" x14ac:dyDescent="0.2">
      <c r="A107" t="s">
        <v>44</v>
      </c>
      <c r="D107" s="23" t="s">
        <v>146</v>
      </c>
    </row>
    <row r="108" spans="1:15" ht="25.5" x14ac:dyDescent="0.2">
      <c r="A108" s="12" t="s">
        <v>36</v>
      </c>
      <c r="B108" s="17" t="s">
        <v>150</v>
      </c>
      <c r="C108" s="17" t="s">
        <v>151</v>
      </c>
      <c r="D108" s="18" t="s">
        <v>152</v>
      </c>
      <c r="E108" s="19" t="s">
        <v>112</v>
      </c>
      <c r="F108" s="20">
        <v>11.1</v>
      </c>
      <c r="G108" s="21">
        <v>0</v>
      </c>
      <c r="H108" s="21">
        <f>ROUND(ROUND(G108,2)*ROUND(F108,3),2)</f>
        <v>0</v>
      </c>
      <c r="I108" s="29" t="s">
        <v>215</v>
      </c>
      <c r="N108">
        <f>(H108*21)/100</f>
        <v>0</v>
      </c>
      <c r="O108" t="s">
        <v>16</v>
      </c>
    </row>
    <row r="109" spans="1:15" x14ac:dyDescent="0.2">
      <c r="A109" s="22" t="s">
        <v>41</v>
      </c>
      <c r="D109" s="23" t="s">
        <v>38</v>
      </c>
    </row>
    <row r="110" spans="1:15" x14ac:dyDescent="0.2">
      <c r="A110" s="24" t="s">
        <v>42</v>
      </c>
      <c r="D110" s="25" t="s">
        <v>38</v>
      </c>
    </row>
    <row r="111" spans="1:15" ht="191.25" x14ac:dyDescent="0.2">
      <c r="A111" t="s">
        <v>44</v>
      </c>
      <c r="D111" s="23" t="s">
        <v>146</v>
      </c>
    </row>
    <row r="112" spans="1:15" ht="25.5" x14ac:dyDescent="0.2">
      <c r="A112" s="12" t="s">
        <v>36</v>
      </c>
      <c r="B112" s="17" t="s">
        <v>153</v>
      </c>
      <c r="C112" s="17" t="s">
        <v>154</v>
      </c>
      <c r="D112" s="18" t="s">
        <v>155</v>
      </c>
      <c r="E112" s="19" t="s">
        <v>112</v>
      </c>
      <c r="F112" s="20">
        <v>12.5</v>
      </c>
      <c r="G112" s="21">
        <v>0</v>
      </c>
      <c r="H112" s="21">
        <f>ROUND(ROUND(G112,2)*ROUND(F112,3),2)</f>
        <v>0</v>
      </c>
      <c r="I112" s="29" t="s">
        <v>215</v>
      </c>
      <c r="N112">
        <f>(H112*0)/100</f>
        <v>0</v>
      </c>
      <c r="O112" t="s">
        <v>19</v>
      </c>
    </row>
    <row r="113" spans="1:17" x14ac:dyDescent="0.2">
      <c r="A113" s="22" t="s">
        <v>41</v>
      </c>
      <c r="D113" s="23" t="s">
        <v>38</v>
      </c>
    </row>
    <row r="114" spans="1:17" x14ac:dyDescent="0.2">
      <c r="A114" s="24" t="s">
        <v>42</v>
      </c>
      <c r="D114" s="25" t="s">
        <v>38</v>
      </c>
    </row>
    <row r="115" spans="1:17" ht="191.25" x14ac:dyDescent="0.2">
      <c r="A115" t="s">
        <v>44</v>
      </c>
      <c r="D115" s="23" t="s">
        <v>146</v>
      </c>
    </row>
    <row r="116" spans="1:17" ht="12.75" customHeight="1" x14ac:dyDescent="0.2">
      <c r="A116" s="2" t="s">
        <v>34</v>
      </c>
      <c r="B116" s="2"/>
      <c r="C116" s="26" t="s">
        <v>66</v>
      </c>
      <c r="D116" s="15" t="s">
        <v>156</v>
      </c>
      <c r="E116" s="2"/>
      <c r="F116" s="2"/>
      <c r="G116" s="2"/>
      <c r="H116" s="27">
        <f>0+P116</f>
        <v>0</v>
      </c>
      <c r="N116">
        <f>0+Q116</f>
        <v>0</v>
      </c>
      <c r="P116">
        <f>0+H117</f>
        <v>0</v>
      </c>
      <c r="Q116">
        <f>0+N117</f>
        <v>0</v>
      </c>
    </row>
    <row r="117" spans="1:17" x14ac:dyDescent="0.2">
      <c r="A117" s="12" t="s">
        <v>36</v>
      </c>
      <c r="B117" s="17" t="s">
        <v>157</v>
      </c>
      <c r="C117" s="17" t="s">
        <v>158</v>
      </c>
      <c r="D117" s="18" t="s">
        <v>159</v>
      </c>
      <c r="E117" s="19" t="s">
        <v>112</v>
      </c>
      <c r="F117" s="20">
        <v>49.8</v>
      </c>
      <c r="G117" s="21">
        <v>0</v>
      </c>
      <c r="H117" s="21">
        <f>ROUND(ROUND(G117,2)*ROUND(F117,3),2)</f>
        <v>0</v>
      </c>
      <c r="I117" s="29" t="s">
        <v>215</v>
      </c>
      <c r="N117">
        <f>(H117*0)/100</f>
        <v>0</v>
      </c>
      <c r="O117" t="s">
        <v>19</v>
      </c>
    </row>
    <row r="118" spans="1:17" x14ac:dyDescent="0.2">
      <c r="A118" s="22" t="s">
        <v>41</v>
      </c>
      <c r="D118" s="23" t="s">
        <v>38</v>
      </c>
    </row>
    <row r="119" spans="1:17" ht="25.5" x14ac:dyDescent="0.2">
      <c r="A119" s="24" t="s">
        <v>42</v>
      </c>
      <c r="D119" s="25" t="s">
        <v>160</v>
      </c>
    </row>
    <row r="120" spans="1:17" ht="204" x14ac:dyDescent="0.2">
      <c r="A120" t="s">
        <v>44</v>
      </c>
      <c r="D120" s="23" t="s">
        <v>161</v>
      </c>
    </row>
    <row r="121" spans="1:17" ht="12.75" customHeight="1" x14ac:dyDescent="0.2">
      <c r="A121" s="2" t="s">
        <v>34</v>
      </c>
      <c r="B121" s="2"/>
      <c r="C121" s="26" t="s">
        <v>71</v>
      </c>
      <c r="D121" s="15" t="s">
        <v>162</v>
      </c>
      <c r="E121" s="2"/>
      <c r="F121" s="2"/>
      <c r="G121" s="2"/>
      <c r="H121" s="27">
        <f>0+P121</f>
        <v>0</v>
      </c>
      <c r="N121">
        <f>0+Q121</f>
        <v>0</v>
      </c>
      <c r="P121">
        <f>0+H122+H126+H130+H134</f>
        <v>0</v>
      </c>
      <c r="Q121">
        <f>0+N122+N126+N130+N134</f>
        <v>0</v>
      </c>
    </row>
    <row r="122" spans="1:17" x14ac:dyDescent="0.2">
      <c r="A122" s="12" t="s">
        <v>36</v>
      </c>
      <c r="B122" s="17" t="s">
        <v>163</v>
      </c>
      <c r="C122" s="17" t="s">
        <v>164</v>
      </c>
      <c r="D122" s="18" t="s">
        <v>165</v>
      </c>
      <c r="E122" s="19" t="s">
        <v>94</v>
      </c>
      <c r="F122" s="20">
        <v>30</v>
      </c>
      <c r="G122" s="21">
        <v>0</v>
      </c>
      <c r="H122" s="21">
        <f>ROUND(ROUND(G122,2)*ROUND(F122,3),2)</f>
        <v>0</v>
      </c>
      <c r="I122" s="29" t="s">
        <v>215</v>
      </c>
      <c r="N122">
        <f>(H122*0)/100</f>
        <v>0</v>
      </c>
      <c r="O122" t="s">
        <v>19</v>
      </c>
    </row>
    <row r="123" spans="1:17" x14ac:dyDescent="0.2">
      <c r="A123" s="22" t="s">
        <v>41</v>
      </c>
      <c r="D123" s="23" t="s">
        <v>38</v>
      </c>
    </row>
    <row r="124" spans="1:17" ht="25.5" x14ac:dyDescent="0.2">
      <c r="A124" s="24" t="s">
        <v>42</v>
      </c>
      <c r="D124" s="25" t="s">
        <v>166</v>
      </c>
    </row>
    <row r="125" spans="1:17" ht="255" x14ac:dyDescent="0.2">
      <c r="A125" t="s">
        <v>44</v>
      </c>
      <c r="D125" s="23" t="s">
        <v>167</v>
      </c>
    </row>
    <row r="126" spans="1:17" x14ac:dyDescent="0.2">
      <c r="A126" s="12" t="s">
        <v>36</v>
      </c>
      <c r="B126" s="17" t="s">
        <v>168</v>
      </c>
      <c r="C126" s="17" t="s">
        <v>169</v>
      </c>
      <c r="D126" s="18" t="s">
        <v>170</v>
      </c>
      <c r="E126" s="19" t="s">
        <v>171</v>
      </c>
      <c r="F126" s="20">
        <v>1</v>
      </c>
      <c r="G126" s="21">
        <v>0</v>
      </c>
      <c r="H126" s="21">
        <f>ROUND(ROUND(G126,2)*ROUND(F126,3),2)</f>
        <v>0</v>
      </c>
      <c r="I126" s="29" t="s">
        <v>215</v>
      </c>
      <c r="N126">
        <f>(H126*21)/100</f>
        <v>0</v>
      </c>
      <c r="O126" t="s">
        <v>16</v>
      </c>
    </row>
    <row r="127" spans="1:17" x14ac:dyDescent="0.2">
      <c r="A127" s="22" t="s">
        <v>41</v>
      </c>
      <c r="D127" s="23" t="s">
        <v>38</v>
      </c>
    </row>
    <row r="128" spans="1:17" x14ac:dyDescent="0.2">
      <c r="A128" s="24" t="s">
        <v>42</v>
      </c>
      <c r="D128" s="25" t="s">
        <v>38</v>
      </c>
    </row>
    <row r="129" spans="1:17" ht="38.25" x14ac:dyDescent="0.2">
      <c r="A129" t="s">
        <v>44</v>
      </c>
      <c r="D129" s="23" t="s">
        <v>172</v>
      </c>
    </row>
    <row r="130" spans="1:17" x14ac:dyDescent="0.2">
      <c r="A130" s="12" t="s">
        <v>36</v>
      </c>
      <c r="B130" s="17" t="s">
        <v>173</v>
      </c>
      <c r="C130" s="17" t="s">
        <v>174</v>
      </c>
      <c r="D130" s="18" t="s">
        <v>175</v>
      </c>
      <c r="E130" s="19" t="s">
        <v>171</v>
      </c>
      <c r="F130" s="20">
        <v>6</v>
      </c>
      <c r="G130" s="21">
        <v>0</v>
      </c>
      <c r="H130" s="21">
        <f>ROUND(ROUND(G130,2)*ROUND(F130,3),2)</f>
        <v>0</v>
      </c>
      <c r="I130" s="29" t="s">
        <v>215</v>
      </c>
      <c r="N130">
        <f>(H130*0)/100</f>
        <v>0</v>
      </c>
      <c r="O130" t="s">
        <v>19</v>
      </c>
    </row>
    <row r="131" spans="1:17" x14ac:dyDescent="0.2">
      <c r="A131" s="22" t="s">
        <v>41</v>
      </c>
      <c r="D131" s="23" t="s">
        <v>38</v>
      </c>
    </row>
    <row r="132" spans="1:17" x14ac:dyDescent="0.2">
      <c r="A132" s="24" t="s">
        <v>42</v>
      </c>
      <c r="D132" s="25" t="s">
        <v>38</v>
      </c>
    </row>
    <row r="133" spans="1:17" ht="63.75" x14ac:dyDescent="0.2">
      <c r="A133" t="s">
        <v>44</v>
      </c>
      <c r="D133" s="23" t="s">
        <v>176</v>
      </c>
    </row>
    <row r="134" spans="1:17" x14ac:dyDescent="0.2">
      <c r="A134" s="12" t="s">
        <v>36</v>
      </c>
      <c r="B134" s="17" t="s">
        <v>177</v>
      </c>
      <c r="C134" s="17" t="s">
        <v>178</v>
      </c>
      <c r="D134" s="18" t="s">
        <v>179</v>
      </c>
      <c r="E134" s="19" t="s">
        <v>171</v>
      </c>
      <c r="F134" s="20">
        <v>3</v>
      </c>
      <c r="G134" s="21">
        <v>0</v>
      </c>
      <c r="H134" s="21">
        <f>ROUND(ROUND(G134,2)*ROUND(F134,3),2)</f>
        <v>0</v>
      </c>
      <c r="I134" s="29" t="s">
        <v>215</v>
      </c>
      <c r="N134">
        <f>(H134*0)/100</f>
        <v>0</v>
      </c>
      <c r="O134" t="s">
        <v>19</v>
      </c>
    </row>
    <row r="135" spans="1:17" x14ac:dyDescent="0.2">
      <c r="A135" s="22" t="s">
        <v>41</v>
      </c>
      <c r="D135" s="23" t="s">
        <v>38</v>
      </c>
    </row>
    <row r="136" spans="1:17" x14ac:dyDescent="0.2">
      <c r="A136" s="24" t="s">
        <v>42</v>
      </c>
      <c r="D136" s="25" t="s">
        <v>38</v>
      </c>
    </row>
    <row r="137" spans="1:17" ht="63.75" x14ac:dyDescent="0.2">
      <c r="A137" t="s">
        <v>44</v>
      </c>
      <c r="D137" s="23" t="s">
        <v>176</v>
      </c>
    </row>
    <row r="138" spans="1:17" ht="12.75" customHeight="1" x14ac:dyDescent="0.2">
      <c r="A138" s="2" t="s">
        <v>34</v>
      </c>
      <c r="B138" s="2"/>
      <c r="C138" s="26" t="s">
        <v>31</v>
      </c>
      <c r="D138" s="15" t="s">
        <v>180</v>
      </c>
      <c r="E138" s="2"/>
      <c r="F138" s="2"/>
      <c r="G138" s="2"/>
      <c r="H138" s="27">
        <f>0+P138</f>
        <v>0</v>
      </c>
      <c r="N138">
        <f>0+Q138</f>
        <v>0</v>
      </c>
      <c r="P138">
        <f>0+H139+H143+H147+H151+H155+H159+H163+H167</f>
        <v>0</v>
      </c>
      <c r="Q138">
        <f>0+N139+N143+N147+N151+N155+N159+N163+N167</f>
        <v>0</v>
      </c>
    </row>
    <row r="139" spans="1:17" ht="25.5" x14ac:dyDescent="0.2">
      <c r="A139" s="12" t="s">
        <v>36</v>
      </c>
      <c r="B139" s="17" t="s">
        <v>181</v>
      </c>
      <c r="C139" s="17" t="s">
        <v>182</v>
      </c>
      <c r="D139" s="18" t="s">
        <v>183</v>
      </c>
      <c r="E139" s="19" t="s">
        <v>171</v>
      </c>
      <c r="F139" s="20">
        <v>1</v>
      </c>
      <c r="G139" s="21">
        <v>0</v>
      </c>
      <c r="H139" s="21">
        <f>ROUND(ROUND(G139,2)*ROUND(F139,3),2)</f>
        <v>0</v>
      </c>
      <c r="I139" s="29" t="s">
        <v>215</v>
      </c>
      <c r="N139">
        <f>(H139*0)/100</f>
        <v>0</v>
      </c>
      <c r="O139" t="s">
        <v>19</v>
      </c>
    </row>
    <row r="140" spans="1:17" x14ac:dyDescent="0.2">
      <c r="A140" s="22" t="s">
        <v>41</v>
      </c>
      <c r="D140" s="23" t="s">
        <v>38</v>
      </c>
      <c r="G140" s="30"/>
    </row>
    <row r="141" spans="1:17" x14ac:dyDescent="0.2">
      <c r="A141" s="24" t="s">
        <v>42</v>
      </c>
      <c r="D141" s="25" t="s">
        <v>38</v>
      </c>
    </row>
    <row r="142" spans="1:17" ht="51" x14ac:dyDescent="0.2">
      <c r="A142" t="s">
        <v>44</v>
      </c>
      <c r="D142" s="23" t="s">
        <v>184</v>
      </c>
    </row>
    <row r="143" spans="1:17" ht="25.5" x14ac:dyDescent="0.2">
      <c r="A143" s="12" t="s">
        <v>36</v>
      </c>
      <c r="B143" s="17" t="s">
        <v>185</v>
      </c>
      <c r="C143" s="17" t="s">
        <v>186</v>
      </c>
      <c r="D143" s="18" t="s">
        <v>187</v>
      </c>
      <c r="E143" s="19" t="s">
        <v>112</v>
      </c>
      <c r="F143" s="20">
        <v>14.625</v>
      </c>
      <c r="G143" s="21">
        <v>0</v>
      </c>
      <c r="H143" s="21">
        <f>ROUND(ROUND(G143,2)*ROUND(F143,3),2)</f>
        <v>0</v>
      </c>
      <c r="I143" s="29" t="s">
        <v>215</v>
      </c>
      <c r="N143">
        <f>(H143*0)/100</f>
        <v>0</v>
      </c>
      <c r="O143" t="s">
        <v>19</v>
      </c>
    </row>
    <row r="144" spans="1:17" x14ac:dyDescent="0.2">
      <c r="A144" s="22" t="s">
        <v>41</v>
      </c>
      <c r="D144" s="23" t="s">
        <v>38</v>
      </c>
    </row>
    <row r="145" spans="1:15" x14ac:dyDescent="0.2">
      <c r="A145" s="24" t="s">
        <v>42</v>
      </c>
      <c r="D145" s="25" t="s">
        <v>188</v>
      </c>
    </row>
    <row r="146" spans="1:15" ht="89.25" x14ac:dyDescent="0.2">
      <c r="A146" t="s">
        <v>44</v>
      </c>
      <c r="D146" s="23" t="s">
        <v>189</v>
      </c>
    </row>
    <row r="147" spans="1:15" x14ac:dyDescent="0.2">
      <c r="A147" s="12" t="s">
        <v>36</v>
      </c>
      <c r="B147" s="17" t="s">
        <v>190</v>
      </c>
      <c r="C147" s="17" t="s">
        <v>191</v>
      </c>
      <c r="D147" s="18" t="s">
        <v>192</v>
      </c>
      <c r="E147" s="19" t="s">
        <v>94</v>
      </c>
      <c r="F147" s="20">
        <v>124</v>
      </c>
      <c r="G147" s="21">
        <v>0</v>
      </c>
      <c r="H147" s="21">
        <f>ROUND(ROUND(G147,2)*ROUND(F147,3),2)</f>
        <v>0</v>
      </c>
      <c r="I147" s="29" t="s">
        <v>215</v>
      </c>
      <c r="N147">
        <f>(H147*21)/100</f>
        <v>0</v>
      </c>
      <c r="O147" t="s">
        <v>16</v>
      </c>
    </row>
    <row r="148" spans="1:15" x14ac:dyDescent="0.2">
      <c r="A148" s="22" t="s">
        <v>41</v>
      </c>
      <c r="D148" s="23" t="s">
        <v>38</v>
      </c>
    </row>
    <row r="149" spans="1:15" x14ac:dyDescent="0.2">
      <c r="A149" s="24" t="s">
        <v>42</v>
      </c>
      <c r="D149" s="25" t="s">
        <v>38</v>
      </c>
    </row>
    <row r="150" spans="1:15" ht="51" x14ac:dyDescent="0.2">
      <c r="A150" t="s">
        <v>44</v>
      </c>
      <c r="D150" s="23" t="s">
        <v>193</v>
      </c>
    </row>
    <row r="151" spans="1:15" x14ac:dyDescent="0.2">
      <c r="A151" s="12" t="s">
        <v>36</v>
      </c>
      <c r="B151" s="17" t="s">
        <v>194</v>
      </c>
      <c r="C151" s="17" t="s">
        <v>195</v>
      </c>
      <c r="D151" s="18" t="s">
        <v>196</v>
      </c>
      <c r="E151" s="19" t="s">
        <v>94</v>
      </c>
      <c r="F151" s="20">
        <v>26.3</v>
      </c>
      <c r="G151" s="21">
        <v>0</v>
      </c>
      <c r="H151" s="21">
        <f>ROUND(ROUND(G151,2)*ROUND(F151,3),2)</f>
        <v>0</v>
      </c>
      <c r="I151" s="29" t="s">
        <v>215</v>
      </c>
      <c r="N151">
        <f>(H151*0)/100</f>
        <v>0</v>
      </c>
      <c r="O151" t="s">
        <v>19</v>
      </c>
    </row>
    <row r="152" spans="1:15" x14ac:dyDescent="0.2">
      <c r="A152" s="22" t="s">
        <v>41</v>
      </c>
      <c r="D152" s="23" t="s">
        <v>38</v>
      </c>
    </row>
    <row r="153" spans="1:15" x14ac:dyDescent="0.2">
      <c r="A153" s="24" t="s">
        <v>42</v>
      </c>
      <c r="D153" s="25" t="s">
        <v>38</v>
      </c>
    </row>
    <row r="154" spans="1:15" ht="76.5" x14ac:dyDescent="0.2">
      <c r="A154" t="s">
        <v>44</v>
      </c>
      <c r="D154" s="23" t="s">
        <v>197</v>
      </c>
    </row>
    <row r="155" spans="1:15" x14ac:dyDescent="0.2">
      <c r="A155" s="12" t="s">
        <v>36</v>
      </c>
      <c r="B155" s="17" t="s">
        <v>198</v>
      </c>
      <c r="C155" s="17" t="s">
        <v>199</v>
      </c>
      <c r="D155" s="18" t="s">
        <v>200</v>
      </c>
      <c r="E155" s="19" t="s">
        <v>94</v>
      </c>
      <c r="F155" s="20">
        <v>198.1</v>
      </c>
      <c r="G155" s="21">
        <v>0</v>
      </c>
      <c r="H155" s="21">
        <f>ROUND(ROUND(G155,2)*ROUND(F155,3),2)</f>
        <v>0</v>
      </c>
      <c r="I155" s="29" t="s">
        <v>215</v>
      </c>
      <c r="N155">
        <f>(H155*21)/100</f>
        <v>0</v>
      </c>
      <c r="O155" t="s">
        <v>16</v>
      </c>
    </row>
    <row r="156" spans="1:15" x14ac:dyDescent="0.2">
      <c r="A156" s="22" t="s">
        <v>41</v>
      </c>
      <c r="D156" s="23" t="s">
        <v>38</v>
      </c>
    </row>
    <row r="157" spans="1:15" x14ac:dyDescent="0.2">
      <c r="A157" s="24" t="s">
        <v>42</v>
      </c>
      <c r="D157" s="25" t="s">
        <v>38</v>
      </c>
    </row>
    <row r="158" spans="1:15" ht="51" x14ac:dyDescent="0.2">
      <c r="A158" t="s">
        <v>44</v>
      </c>
      <c r="D158" s="23" t="s">
        <v>193</v>
      </c>
    </row>
    <row r="159" spans="1:15" x14ac:dyDescent="0.2">
      <c r="A159" s="12" t="s">
        <v>36</v>
      </c>
      <c r="B159" s="17" t="s">
        <v>201</v>
      </c>
      <c r="C159" s="17" t="s">
        <v>202</v>
      </c>
      <c r="D159" s="18" t="s">
        <v>203</v>
      </c>
      <c r="E159" s="19" t="s">
        <v>94</v>
      </c>
      <c r="F159" s="20">
        <v>28.5</v>
      </c>
      <c r="G159" s="21">
        <v>0</v>
      </c>
      <c r="H159" s="21">
        <f>ROUND(ROUND(G159,2)*ROUND(F159,3),2)</f>
        <v>0</v>
      </c>
      <c r="I159" s="29" t="s">
        <v>215</v>
      </c>
      <c r="N159">
        <f>(H159*0)/100</f>
        <v>0</v>
      </c>
      <c r="O159" t="s">
        <v>19</v>
      </c>
    </row>
    <row r="160" spans="1:15" x14ac:dyDescent="0.2">
      <c r="A160" s="22" t="s">
        <v>41</v>
      </c>
      <c r="D160" s="23" t="s">
        <v>38</v>
      </c>
    </row>
    <row r="161" spans="1:15" x14ac:dyDescent="0.2">
      <c r="A161" s="24" t="s">
        <v>42</v>
      </c>
      <c r="D161" s="25" t="s">
        <v>38</v>
      </c>
    </row>
    <row r="162" spans="1:15" ht="63.75" x14ac:dyDescent="0.2">
      <c r="A162" t="s">
        <v>44</v>
      </c>
      <c r="D162" s="23" t="s">
        <v>204</v>
      </c>
    </row>
    <row r="163" spans="1:15" x14ac:dyDescent="0.2">
      <c r="A163" s="12" t="s">
        <v>36</v>
      </c>
      <c r="B163" s="17" t="s">
        <v>205</v>
      </c>
      <c r="C163" s="17" t="s">
        <v>206</v>
      </c>
      <c r="D163" s="18" t="s">
        <v>207</v>
      </c>
      <c r="E163" s="19" t="s">
        <v>94</v>
      </c>
      <c r="F163" s="20">
        <v>226.6</v>
      </c>
      <c r="G163" s="21">
        <v>0</v>
      </c>
      <c r="H163" s="21">
        <f>ROUND(ROUND(G163,2)*ROUND(F163,3),2)</f>
        <v>0</v>
      </c>
      <c r="I163" s="29" t="s">
        <v>215</v>
      </c>
      <c r="N163">
        <f>(H163*21)/100</f>
        <v>0</v>
      </c>
      <c r="O163" t="s">
        <v>16</v>
      </c>
    </row>
    <row r="164" spans="1:15" x14ac:dyDescent="0.2">
      <c r="A164" s="22" t="s">
        <v>41</v>
      </c>
      <c r="D164" s="23" t="s">
        <v>38</v>
      </c>
    </row>
    <row r="165" spans="1:15" x14ac:dyDescent="0.2">
      <c r="A165" s="24" t="s">
        <v>42</v>
      </c>
      <c r="D165" s="25" t="s">
        <v>208</v>
      </c>
    </row>
    <row r="166" spans="1:15" ht="38.25" x14ac:dyDescent="0.2">
      <c r="A166" t="s">
        <v>44</v>
      </c>
      <c r="D166" s="23" t="s">
        <v>209</v>
      </c>
    </row>
    <row r="167" spans="1:15" x14ac:dyDescent="0.2">
      <c r="A167" s="12" t="s">
        <v>36</v>
      </c>
      <c r="B167" s="17" t="s">
        <v>210</v>
      </c>
      <c r="C167" s="17" t="s">
        <v>211</v>
      </c>
      <c r="D167" s="18" t="s">
        <v>212</v>
      </c>
      <c r="E167" s="19" t="s">
        <v>171</v>
      </c>
      <c r="F167" s="20">
        <v>5</v>
      </c>
      <c r="G167" s="21">
        <v>0</v>
      </c>
      <c r="H167" s="21">
        <f>ROUND(ROUND(G167,2)*ROUND(F167,3),2)</f>
        <v>0</v>
      </c>
      <c r="I167" s="29" t="s">
        <v>215</v>
      </c>
      <c r="N167">
        <f>(H167*0)/100</f>
        <v>0</v>
      </c>
      <c r="O167" t="s">
        <v>19</v>
      </c>
    </row>
    <row r="168" spans="1:15" x14ac:dyDescent="0.2">
      <c r="A168" s="22" t="s">
        <v>41</v>
      </c>
      <c r="D168" s="23" t="s">
        <v>38</v>
      </c>
    </row>
    <row r="169" spans="1:15" x14ac:dyDescent="0.2">
      <c r="A169" s="24" t="s">
        <v>42</v>
      </c>
      <c r="D169" s="25" t="s">
        <v>38</v>
      </c>
    </row>
    <row r="170" spans="1:15" ht="102" x14ac:dyDescent="0.2">
      <c r="A170" t="s">
        <v>44</v>
      </c>
      <c r="D170" s="23" t="s">
        <v>213</v>
      </c>
    </row>
  </sheetData>
  <sheetProtection algorithmName="SHA-512" hashValue="X7TPZs/zeGW2ZimwcAr6E/FNdyfotSqvMOmOI1olWjZU21UTW1oQ8Vo83G3bxdMbmhWF3S9I6P7pFVxXoH+3oQ==" saltValue="G6UzDAGQ3XDZA24udltE3w==" spinCount="100000" sheet="1" objects="1" scenarios="1"/>
  <protectedRanges>
    <protectedRange sqref="G10 G14 G18 G22 G26 G30 G34 G39 G43 G47 G51 G55 G59 G63 G67 G71 G76 G80 G84 G88 G92 G96 G100 G104 G108 G112 G117 G122 G126 G130 G134 G139 G143 G147 G151 G155 G159 G163 G167" name="Oblast1"/>
  </protectedRanges>
  <autoFilter ref="C1:C170" xr:uid="{00000000-0001-0000-0000-000000000000}"/>
  <mergeCells count="7">
    <mergeCell ref="A6:A7"/>
    <mergeCell ref="B6:B7"/>
    <mergeCell ref="C6:C7"/>
    <mergeCell ref="D6:D7"/>
    <mergeCell ref="E6:E7"/>
    <mergeCell ref="F6:F7"/>
    <mergeCell ref="G6:H6"/>
  </mergeCells>
  <pageMargins left="0.75" right="0.75" top="1" bottom="1" header="0.5" footer="0.5"/>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1</vt:i4>
      </vt:variant>
    </vt:vector>
  </HeadingPairs>
  <TitlesOfParts>
    <vt:vector size="1" baseType="lpstr">
      <vt:lpstr>101_101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Petr Švadlenka</cp:lastModifiedBy>
  <dcterms:modified xsi:type="dcterms:W3CDTF">2024-07-12T08:10:02Z</dcterms:modified>
  <cp:category/>
  <cp:contentStatus/>
</cp:coreProperties>
</file>